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435" firstSheet="13" activeTab="21"/>
  </bookViews>
  <sheets>
    <sheet name="Előterjesztés" sheetId="1" r:id="rId1"/>
    <sheet name="Rendelet" sheetId="2" r:id="rId2"/>
    <sheet name="Bevétel" sheetId="3" r:id="rId3"/>
    <sheet name="Bevétel1a" sheetId="4" r:id="rId4"/>
    <sheet name="Kiadás2" sheetId="5" r:id="rId5"/>
    <sheet name="Kiadás2a" sheetId="6" r:id="rId6"/>
    <sheet name="Műk.tám." sheetId="7" r:id="rId7"/>
    <sheet name="Felhal.tám." sheetId="8" r:id="rId8"/>
    <sheet name="Felhalm.kiadások" sheetId="9" r:id="rId9"/>
    <sheet name="Létszám" sheetId="10" r:id="rId10"/>
    <sheet name="EU-s pály" sheetId="11" r:id="rId11"/>
    <sheet name="Kötváll" sheetId="12" r:id="rId12"/>
    <sheet name="Tartalékok" sheetId="13" r:id="rId13"/>
    <sheet name="fin.ütem" sheetId="14" r:id="rId14"/>
    <sheet name="Közvetett" sheetId="15" r:id="rId15"/>
    <sheet name="Állami" sheetId="16" r:id="rId16"/>
    <sheet name="Int.fin." sheetId="17" r:id="rId17"/>
    <sheet name="Előir.felh." sheetId="18" r:id="rId18"/>
    <sheet name="mérleg" sheetId="19" r:id="rId19"/>
    <sheet name="12Mérleg" sheetId="20" r:id="rId20"/>
    <sheet name="07Maradvány" sheetId="21" r:id="rId21"/>
    <sheet name="Vagyon" sheetId="22" r:id="rId22"/>
    <sheet name="Felh.tám." sheetId="23" state="hidden" r:id="rId23"/>
    <sheet name="Mérleg15" sheetId="24" state="hidden" r:id="rId24"/>
  </sheets>
  <definedNames>
    <definedName name="_xlnm.Print_Area" localSheetId="2">'Bevétel'!$A$1:$Y$39</definedName>
    <definedName name="_xlnm.Print_Area" localSheetId="10">'EU-s pály'!$A$1:$G$265</definedName>
    <definedName name="_xlnm.Print_Area" localSheetId="4">'Kiadás2'!$A$1:$Y$24</definedName>
    <definedName name="_xlnm.Print_Area" localSheetId="5">'Kiadás2a'!$A$1:$X$74</definedName>
    <definedName name="_xlnm.Print_Area" localSheetId="6">'Műk.tám.'!$A$1:$L$26</definedName>
  </definedNames>
  <calcPr fullCalcOnLoad="1"/>
</workbook>
</file>

<file path=xl/sharedStrings.xml><?xml version="1.0" encoding="utf-8"?>
<sst xmlns="http://schemas.openxmlformats.org/spreadsheetml/2006/main" count="2050" uniqueCount="1047">
  <si>
    <t>Dologi kiadások</t>
  </si>
  <si>
    <t>Felhalmozási kiadások</t>
  </si>
  <si>
    <t>Összesen</t>
  </si>
  <si>
    <t>Személyi kiadások</t>
  </si>
  <si>
    <t>Iparűzési adó</t>
  </si>
  <si>
    <t>Gépjárműadó</t>
  </si>
  <si>
    <t>I.</t>
  </si>
  <si>
    <t>II.</t>
  </si>
  <si>
    <t>III.</t>
  </si>
  <si>
    <t>IV.</t>
  </si>
  <si>
    <t>V.</t>
  </si>
  <si>
    <t>VII.</t>
  </si>
  <si>
    <t>VIII.</t>
  </si>
  <si>
    <t>BEVÉTEL ÖSSZESEN</t>
  </si>
  <si>
    <t>Működési kiadások</t>
  </si>
  <si>
    <t>Jogcím.csop.sz.</t>
  </si>
  <si>
    <t>Előir.  csop.sz.</t>
  </si>
  <si>
    <t>Cím, alcím, jogcím</t>
  </si>
  <si>
    <t>Jogcím. csop.sz.</t>
  </si>
  <si>
    <t>Előir.cs.sz.</t>
  </si>
  <si>
    <t>VI.</t>
  </si>
  <si>
    <t>Felújítások</t>
  </si>
  <si>
    <t>Az önkormányzat költségvetési főösszege bevételi forrásonként</t>
  </si>
  <si>
    <t>Helyi önkormányzatok működésének általános támogatása</t>
  </si>
  <si>
    <t>Települési önkormányzatok egyes köznevelési feladatainak támogatása</t>
  </si>
  <si>
    <t>Települési önkormányzatok szociális és gyermekjóléti  feladatainak támogatása</t>
  </si>
  <si>
    <t>Települési önkormányzatok kulturális feladatainak támogatása</t>
  </si>
  <si>
    <t>Helyi önkormányzatok kiegészítő támogatásai</t>
  </si>
  <si>
    <t>B111</t>
  </si>
  <si>
    <t>B112</t>
  </si>
  <si>
    <t>B113</t>
  </si>
  <si>
    <t>B114</t>
  </si>
  <si>
    <t>B115</t>
  </si>
  <si>
    <t>B1</t>
  </si>
  <si>
    <t>Működési célú támogatások államháztartáson belülről</t>
  </si>
  <si>
    <t>Felhalmozási célú támogatások államháztartáson belülről</t>
  </si>
  <si>
    <t>B2</t>
  </si>
  <si>
    <t>B21</t>
  </si>
  <si>
    <t>Felhalmozási célú önkormányzati támogatás</t>
  </si>
  <si>
    <t>B3</t>
  </si>
  <si>
    <t>Közhatalmi bevételek</t>
  </si>
  <si>
    <t>B4</t>
  </si>
  <si>
    <t>Működési bevételek</t>
  </si>
  <si>
    <t>B408</t>
  </si>
  <si>
    <t>Ebből kamatbevételek</t>
  </si>
  <si>
    <t>B5</t>
  </si>
  <si>
    <t>Felhalmozási bevételek</t>
  </si>
  <si>
    <t>B6</t>
  </si>
  <si>
    <t>Működési célú átvett pénzeszközök</t>
  </si>
  <si>
    <t>Egyéb működési célú átvett pénzeszközök</t>
  </si>
  <si>
    <t>B63</t>
  </si>
  <si>
    <t>B7</t>
  </si>
  <si>
    <t>Felhalmozási célú átvett pénzeszközök</t>
  </si>
  <si>
    <t>B73</t>
  </si>
  <si>
    <t>Egyéb felhalmozási célú átvett pénzeszközök</t>
  </si>
  <si>
    <t>B8</t>
  </si>
  <si>
    <t>Finanszírozási bevételek</t>
  </si>
  <si>
    <t>B8131</t>
  </si>
  <si>
    <t>Előző év költségvetési maradványának igénybevétele</t>
  </si>
  <si>
    <t>B34</t>
  </si>
  <si>
    <t>Vagyoni tipusú adók</t>
  </si>
  <si>
    <t>Magánszemélyek kommunális adója</t>
  </si>
  <si>
    <t>B35</t>
  </si>
  <si>
    <t>B36</t>
  </si>
  <si>
    <t>Egyéb közhatalmi bevételek</t>
  </si>
  <si>
    <t>Igazgatási szolg.díjak, egyéb bírságok, pótlékok</t>
  </si>
  <si>
    <t>B16</t>
  </si>
  <si>
    <t>Egyéb működési célú támogatások bevételei államháztartáson belülről</t>
  </si>
  <si>
    <t>B25</t>
  </si>
  <si>
    <t>Egyéb felhalmozási célú támogatások bevételei államháztartáson belülről</t>
  </si>
  <si>
    <t>K1</t>
  </si>
  <si>
    <t>Munkaadókat terhelő járulékok és szociális hozzájárulási adó</t>
  </si>
  <si>
    <t>K2</t>
  </si>
  <si>
    <t>K3</t>
  </si>
  <si>
    <t>K4</t>
  </si>
  <si>
    <t>K5</t>
  </si>
  <si>
    <t>K6</t>
  </si>
  <si>
    <t>K7</t>
  </si>
  <si>
    <t>K8</t>
  </si>
  <si>
    <t>Ellátottak pénzbeli juttatásai</t>
  </si>
  <si>
    <t>Egyéb működési célú kiadások</t>
  </si>
  <si>
    <t>Ebből: Egyéb működési célú támogatások államháztartáson belülre</t>
  </si>
  <si>
    <t>K506</t>
  </si>
  <si>
    <t>Ebből: Egyéb működési célú támogatások államháztartáson kívülre</t>
  </si>
  <si>
    <t>K511</t>
  </si>
  <si>
    <t>K512</t>
  </si>
  <si>
    <t>Ebből: Tartalékok</t>
  </si>
  <si>
    <t>Beruházások</t>
  </si>
  <si>
    <t>Egyéb felhalmozási célú kiadások</t>
  </si>
  <si>
    <t>Ebből: Egyéb felhalmozási célú támogatások államháztartáson kívülre</t>
  </si>
  <si>
    <t>K88</t>
  </si>
  <si>
    <t>Megnevezés</t>
  </si>
  <si>
    <t>Termékek és szolgáltatások adói</t>
  </si>
  <si>
    <t>B62</t>
  </si>
  <si>
    <t>Működési célú kölcsönök</t>
  </si>
  <si>
    <t>Felhalmozási célú kölcsönök</t>
  </si>
  <si>
    <t>B354</t>
  </si>
  <si>
    <t>B31</t>
  </si>
  <si>
    <t>Jövedelemadók</t>
  </si>
  <si>
    <t>Termőföld bérbeadásából származó jövedelemadó</t>
  </si>
  <si>
    <t>B311</t>
  </si>
  <si>
    <t>Talajterhelési díj</t>
  </si>
  <si>
    <t>Önkormányzat</t>
  </si>
  <si>
    <t>Személyi juttatások</t>
  </si>
  <si>
    <t>Munkaadókat terhelő járulékok</t>
  </si>
  <si>
    <t>Ellátottak pénzbeli juttatása</t>
  </si>
  <si>
    <t>Egyéb felhalmozási támogatások</t>
  </si>
  <si>
    <t>Egyéb felhalmozási kiadások</t>
  </si>
  <si>
    <t>K84</t>
  </si>
  <si>
    <t>Az önkormányzat költségvetési bevétele intézményenként</t>
  </si>
  <si>
    <t>Kondorosi Közös Önkormányzati Hivatal</t>
  </si>
  <si>
    <t>Mindösszesen</t>
  </si>
  <si>
    <t>Önkormányzat összesen</t>
  </si>
  <si>
    <t>Működési kiadások összesen</t>
  </si>
  <si>
    <t>Felhalmozási kiadások összesen</t>
  </si>
  <si>
    <t>Költségvetési kiadások mindösszesen:</t>
  </si>
  <si>
    <t>Finanszírozási kiadások</t>
  </si>
  <si>
    <t>K9</t>
  </si>
  <si>
    <t>Ebből: Egyéb felhalmozási célú támogatások államháztartáson belülre</t>
  </si>
  <si>
    <t>Komplex belvízrendezési program megvalósítása a belterületen és a csatlakozó társulati csatornán I. ütem (DAOP-5.2.1/D-2008-0002)</t>
  </si>
  <si>
    <t xml:space="preserve">KONDOROS VÁROS ÖNKORMÁNYZAT </t>
  </si>
  <si>
    <t>Békés Megyei Ivóvízminőség-javító program</t>
  </si>
  <si>
    <t>Sorszám</t>
  </si>
  <si>
    <t>Települési adó - Földadó</t>
  </si>
  <si>
    <t>Települési adó - földadó</t>
  </si>
  <si>
    <t>Víziközmű Társulat - pénzeszközátadás, elszámolás (szennyvízberuházás)</t>
  </si>
  <si>
    <t>B402</t>
  </si>
  <si>
    <t>B404</t>
  </si>
  <si>
    <t>B406</t>
  </si>
  <si>
    <t>Szolgáltatások ellenértéke</t>
  </si>
  <si>
    <t>Tulajdonosi bevételek</t>
  </si>
  <si>
    <t>Kiszámlázott általános forgalmi adó</t>
  </si>
  <si>
    <t>B405</t>
  </si>
  <si>
    <t>2017. évi eredeti ei.</t>
  </si>
  <si>
    <t>A működési és felhalmozási célú bevételek és kiadások</t>
  </si>
  <si>
    <t>ezer forintban</t>
  </si>
  <si>
    <t>2018. évre</t>
  </si>
  <si>
    <t>2019. évre</t>
  </si>
  <si>
    <t>I. Működési bevételek és kiadások</t>
  </si>
  <si>
    <t>Finanszírozási bevételek - Előző év költségvetési maradványának igénybevétele</t>
  </si>
  <si>
    <t>Működési célú bevételek összesen (01+....+10)</t>
  </si>
  <si>
    <t>Működési célú kiadások összesen (12+....+23)</t>
  </si>
  <si>
    <t>II. Felhalmozási célú bevételek és kiadások</t>
  </si>
  <si>
    <t>16</t>
  </si>
  <si>
    <t>Felhalmozási bevételek/Közhatalmi bevételek</t>
  </si>
  <si>
    <t>17</t>
  </si>
  <si>
    <t>18</t>
  </si>
  <si>
    <t>19</t>
  </si>
  <si>
    <t>Felhalmozási célú bevételek összesen (25+....+36)</t>
  </si>
  <si>
    <t>20</t>
  </si>
  <si>
    <t>Felhalmozási kiadások (áfa-val együtt)</t>
  </si>
  <si>
    <t>21</t>
  </si>
  <si>
    <t>Felújítási kiadások (áfa-val együtt)</t>
  </si>
  <si>
    <t>22</t>
  </si>
  <si>
    <t>23</t>
  </si>
  <si>
    <t>Ebből: Egyéb felhalmozásicélú támogatások államháztartáson belülre</t>
  </si>
  <si>
    <t>24</t>
  </si>
  <si>
    <t>25</t>
  </si>
  <si>
    <t>26</t>
  </si>
  <si>
    <t>Hosszú lejáratú hitel visszafizetése</t>
  </si>
  <si>
    <t>27</t>
  </si>
  <si>
    <t>Hosszú lejáratú hitel kamata</t>
  </si>
  <si>
    <t>28</t>
  </si>
  <si>
    <t>Tartalékok</t>
  </si>
  <si>
    <t>29</t>
  </si>
  <si>
    <t>Felhalmozási célú kiadások összesen (38+....+48)</t>
  </si>
  <si>
    <t>30</t>
  </si>
  <si>
    <t>Önkormányzat bevételei összesen (11+37)</t>
  </si>
  <si>
    <t>31</t>
  </si>
  <si>
    <t>Önkormányzat kiadásai összesen (24+49)</t>
  </si>
  <si>
    <t>32</t>
  </si>
  <si>
    <t>Egyéb szolgáltatások nyújtása miatti bevételek</t>
  </si>
  <si>
    <t>Kiszámlázott szolg. ÁFA teljesítése</t>
  </si>
  <si>
    <t>Decemberi megelőlegezés</t>
  </si>
  <si>
    <t>Finanszírozási kiadások -decemberi megelőlegezés</t>
  </si>
  <si>
    <t>2020. évre</t>
  </si>
  <si>
    <t>Kondoros Város Önkormányzat 2018. évi költségvetése</t>
  </si>
  <si>
    <t>2018. évi eredeti ei.</t>
  </si>
  <si>
    <t>2018-2019-2020-2022. évi alakulását külön bemutató mérleg</t>
  </si>
  <si>
    <t>2021. évre</t>
  </si>
  <si>
    <t>K502</t>
  </si>
  <si>
    <t>Ebből: Egyéb elvonások, befizetések teljesítése</t>
  </si>
  <si>
    <t>B407</t>
  </si>
  <si>
    <t>Általános forgalmi adó visszatérítés</t>
  </si>
  <si>
    <t>Áht-n belüli megelőlegezések teljesítése</t>
  </si>
  <si>
    <t>Hiteltörlesztés</t>
  </si>
  <si>
    <t>Mindösszesen:</t>
  </si>
  <si>
    <t>BEVÉTELEK</t>
  </si>
  <si>
    <t>TOP-1.2.1-16-BS1-2017-00003 Turizmusfejlesztés projekt</t>
  </si>
  <si>
    <t>TOP-1.1.3-16-BS1-2017-00019 Helyi gazdaságfejlesztés Kondoroson projekt (Hűtőház)</t>
  </si>
  <si>
    <t>TOP-3.1.1-16-BS1-2017-00011 Kerékpárút fejlesztés</t>
  </si>
  <si>
    <t>KIADÁSOK</t>
  </si>
  <si>
    <t>Szlovák Önkormányzat támogatása</t>
  </si>
  <si>
    <t>Polgármesteri Keret</t>
  </si>
  <si>
    <t>Víziközmű fejlesztési alap</t>
  </si>
  <si>
    <t>Egyéb elvonások, befizetések teljesítése</t>
  </si>
  <si>
    <t>Köznevelési Társulás támogatása</t>
  </si>
  <si>
    <t>Polgárvédelem támogatása</t>
  </si>
  <si>
    <t>Bursa Hungarica ösztöndíjpályázat</t>
  </si>
  <si>
    <t>Ellátási díjak</t>
  </si>
  <si>
    <t>Egyéb működési támogatások</t>
  </si>
  <si>
    <t>Egyéb működési támogatás áh belülre</t>
  </si>
  <si>
    <t>Körösszögi Többcélú Társulás</t>
  </si>
  <si>
    <t>Egyéb működési támogatás áh kívülre</t>
  </si>
  <si>
    <t>Gyulai  Közüzemi KFT. működési hozzájárulás</t>
  </si>
  <si>
    <t>Kondorosi Településüzemeltető és Szolg.KFT.</t>
  </si>
  <si>
    <t>Orosháza és térsége ivóvízminőség-javító program működési hozzájárulás</t>
  </si>
  <si>
    <t>Civil pályázat - egyéb keret</t>
  </si>
  <si>
    <t>Civil pályázat - sport keret</t>
  </si>
  <si>
    <t>Polgárőrség támogatása</t>
  </si>
  <si>
    <t>Egyéb működési támogatás áh kívülre összesen</t>
  </si>
  <si>
    <t>Fejlesztések és felújítások</t>
  </si>
  <si>
    <t>Felújítások összesen</t>
  </si>
  <si>
    <t>Egyéb kisértékű tárgyieszköz beszerzés</t>
  </si>
  <si>
    <t>BERUHÁZÁSOK ÖSSZESEN</t>
  </si>
  <si>
    <t>FELHALMOZÁSI KIADÁS ÖSSZESEN:</t>
  </si>
  <si>
    <t>Általános- és céltartalék</t>
  </si>
  <si>
    <t>cél megnevezése</t>
  </si>
  <si>
    <t>1.</t>
  </si>
  <si>
    <t>Lakásépítési alapszámla</t>
  </si>
  <si>
    <t>2.</t>
  </si>
  <si>
    <t>Környezetvédelmi alap kiadásai</t>
  </si>
  <si>
    <t>3.</t>
  </si>
  <si>
    <t>4.</t>
  </si>
  <si>
    <t>Ö S S Z E S E N :</t>
  </si>
  <si>
    <t>Tartalékok mindösszesen:</t>
  </si>
  <si>
    <t>Egyéb működési támogatások áh belülről</t>
  </si>
  <si>
    <t>EFOP pályázat</t>
  </si>
  <si>
    <t>január</t>
  </si>
  <si>
    <t>február</t>
  </si>
  <si>
    <t>márc.</t>
  </si>
  <si>
    <t>május</t>
  </si>
  <si>
    <t>június</t>
  </si>
  <si>
    <t>július</t>
  </si>
  <si>
    <t>aug.</t>
  </si>
  <si>
    <t>szept.</t>
  </si>
  <si>
    <t>nov.</t>
  </si>
  <si>
    <t>dec.</t>
  </si>
  <si>
    <t>R.sz.</t>
  </si>
  <si>
    <t>Kondorosi Közös Önk.Hivatal</t>
  </si>
  <si>
    <t xml:space="preserve">Beruházások </t>
  </si>
  <si>
    <t>Intézményfinansz. -</t>
  </si>
  <si>
    <t>Kiadás összesen</t>
  </si>
  <si>
    <t>Bevétel összesen</t>
  </si>
  <si>
    <t xml:space="preserve">Finanszírozás </t>
  </si>
  <si>
    <t>Finanszírozásból állami támogatás</t>
  </si>
  <si>
    <t>finanszírozásból önkormányzati támogatás</t>
  </si>
  <si>
    <t>áprl.</t>
  </si>
  <si>
    <t>okt.</t>
  </si>
  <si>
    <t>1. Támogatások államháztartáson belülről</t>
  </si>
  <si>
    <t>2. Közhatalmi bevételek</t>
  </si>
  <si>
    <t>3.Működési bevételek</t>
  </si>
  <si>
    <t>5. Működési célú  Átvett pénzeszközök</t>
  </si>
  <si>
    <t>7. Finanszírozási bevételek</t>
  </si>
  <si>
    <t>8. Felhalmozási célú támogatások államháztartáson belülről</t>
  </si>
  <si>
    <t>10. Bevételek összesen (1-7)</t>
  </si>
  <si>
    <t>10. Működési kiadások</t>
  </si>
  <si>
    <t>Ebből: Tartalék felhasználása</t>
  </si>
  <si>
    <t>11. Adósságszolgálat, hitel visszafizetés és kamatfizetési kötelezettség</t>
  </si>
  <si>
    <t>12. Felújítási kiadások</t>
  </si>
  <si>
    <t>13. Fejlesztési kiadások</t>
  </si>
  <si>
    <t>14. Egyéb felhalmozási célú kiadások</t>
  </si>
  <si>
    <t>15. Finanszírozási kiadások</t>
  </si>
  <si>
    <t>16. Kiadások összesen (10-15)</t>
  </si>
  <si>
    <t>15. Egyenleg (havi záró pénzállomány 9 és 16 különbsége)</t>
  </si>
  <si>
    <t>Hosszúlejáratú hitelfelvétel</t>
  </si>
  <si>
    <t>Felhalmozási kiadásokra</t>
  </si>
  <si>
    <t>B410</t>
  </si>
  <si>
    <t>Egyéb működési bevételek</t>
  </si>
  <si>
    <t xml:space="preserve">TOP-2.1.2-16-BS1-2018-00018 - Kondoros, a Zöld Város </t>
  </si>
  <si>
    <t>Beléptető és riasztó rendszer kialakítása</t>
  </si>
  <si>
    <t>Informatikai eszközbeszerzés (laptop)</t>
  </si>
  <si>
    <t>Lízing során átvett gépjármű tőketörlesztése</t>
  </si>
  <si>
    <t>4. Felhalmozási célú átvett pénzeszközök, felhalmozási bevételek</t>
  </si>
  <si>
    <t>2021. évi kiadások</t>
  </si>
  <si>
    <t>2021.évi kötelező feladat tv.szerint</t>
  </si>
  <si>
    <t>2021.évi kötelező feladat önk.döntés értelmében</t>
  </si>
  <si>
    <t>2021.évi önként vállalt feladat</t>
  </si>
  <si>
    <t>Kondoros Város Önkormányzat 2021. évi költségvetése</t>
  </si>
  <si>
    <t>KONDOROS VÁROS ÖNKORMÁNYZAT 2021. ÉVI KÖLTSÉGVETÉSE</t>
  </si>
  <si>
    <t>2021. évi kötelező feladat tv.szerint</t>
  </si>
  <si>
    <t>2021. évi kötelező feladat önk.döntés értelmében</t>
  </si>
  <si>
    <t>2021. évi kiadások. Intézményenként, működési és felhalmozási kiadásonként</t>
  </si>
  <si>
    <t>2021. évi önként vállalt feladat</t>
  </si>
  <si>
    <t>2021. évi eredeti ei.</t>
  </si>
  <si>
    <t>MFP-ÖTU/2020 „Önkormányzati tulajdonban lévő út-, hídépítés/felújítás", Kondoros, Kölcsey utca szakaszos burkolat felújítása</t>
  </si>
  <si>
    <t>MFP-HOR/2020- Háziorvosi rendelő belső tereinek felújítása</t>
  </si>
  <si>
    <t>MFP-OTF/2020 Kondorosi Többsincs Óvoda és Bőlcsöde tornaszobájának rekonstrukciója</t>
  </si>
  <si>
    <t>TOP-1.4.1-19-BS1-2019-00006 Kondorosi bölcsőde férőhelybővítése</t>
  </si>
  <si>
    <t>TOP-2.1.3-16-BS1-2019-0002 Belvízrendezés</t>
  </si>
  <si>
    <t>TOP-5.3.1-16-BS1-2017-00011
A helyi identitás és kohézió erősítése Csorvás, Gerendás, Kétsoprony és Kondoros települések lakói számára</t>
  </si>
  <si>
    <t>MFP  Tanya- és falugondnoki buszok beszerzése</t>
  </si>
  <si>
    <t>MFP Háziorvosi rendelő belső tereinek felújítása</t>
  </si>
  <si>
    <t>MFP Építési telek kialakítása, közművesítése</t>
  </si>
  <si>
    <t>Közkutak mérőórásítása</t>
  </si>
  <si>
    <t>Dérczy Ferenc Könyvtár és Közösségi Ház</t>
  </si>
  <si>
    <t xml:space="preserve">Informatikai eszközbeszerzés </t>
  </si>
  <si>
    <t>KONDOROS VÁROS ÖNKORMÁNYZAT 2021. ÉVI ÁLTALÁNOS TARTALÉKA</t>
  </si>
  <si>
    <t>2021. év Önkormányzat és intézményei finanszírozása</t>
  </si>
  <si>
    <t>Jótállási biztosítékok</t>
  </si>
  <si>
    <t xml:space="preserve">KONDOROS VÁROS ÖNKORMÁNYZAT 2021. ÉVI ELŐIRÁNYZAT FELHASZNÁLÁSI ÜTEMTERVE </t>
  </si>
  <si>
    <t>Működési célú bevételek összesen (01+....+5)</t>
  </si>
  <si>
    <t>Működési célú kiadások összesen (7+....+15)</t>
  </si>
  <si>
    <t>Felhalmozási célú bevételek összesen (17+....+20)</t>
  </si>
  <si>
    <t>Ebből: Egyéb felhalmozás célú támogatások államháztartáson belülre</t>
  </si>
  <si>
    <t>Felhalmozási célú kiadások összesen (22+....+37)</t>
  </si>
  <si>
    <t>Önkormányzat bevételei összesen (6+21)</t>
  </si>
  <si>
    <t>Önkormányzat kiadásai összesen (16+31)</t>
  </si>
  <si>
    <t>33</t>
  </si>
  <si>
    <t>2021-2022-2023-2024. évi alakulását külön bemutató mérleg</t>
  </si>
  <si>
    <t>Változás</t>
  </si>
  <si>
    <t>2021. 1. mód. Kötelező feladat tv.szerint</t>
  </si>
  <si>
    <t>2021.1.mód kötelező feladat önk.döntés értelmében</t>
  </si>
  <si>
    <t>2021.1.mód. önként vállalt feladat</t>
  </si>
  <si>
    <t>Összesen 1. mód</t>
  </si>
  <si>
    <t>2021. 1. mód.</t>
  </si>
  <si>
    <t>1. mód.</t>
  </si>
  <si>
    <t>5.</t>
  </si>
  <si>
    <t>B116</t>
  </si>
  <si>
    <t>Egyéb működési kiadások</t>
  </si>
  <si>
    <t>Könyvtár EFOP visszafizetés</t>
  </si>
  <si>
    <t>Elszámolásból származó bevételek</t>
  </si>
  <si>
    <t>2021. 2. mód. Kötelező feladat tv.szerint</t>
  </si>
  <si>
    <t>2021.2.mód kötelező feladat önk.döntés értelmében</t>
  </si>
  <si>
    <t>2021.2.mód. önként vállalt feladat</t>
  </si>
  <si>
    <t>Összesen 2. mód</t>
  </si>
  <si>
    <t>2021. 2. mód.</t>
  </si>
  <si>
    <t>NMI pályázati eszközbeszerzés</t>
  </si>
  <si>
    <t>Belterületi utak, járdák, hidak felújítása (BMÖFT/6-8/2021)</t>
  </si>
  <si>
    <t>132-MFP - Út, híd, kerékpárforgalmi létesítmény építése/felújítása - 2021 (MFP-UHK/2021)</t>
  </si>
  <si>
    <t>133-MFP - Temető úthálózat felújítása - 2021 (MFP-ÖTIF/2021)</t>
  </si>
  <si>
    <t>135-MFP - Önkormányzati tulajdonban lévő ingatlanok fejlesztése - 2021 (MFP-ÖTIK/2021)</t>
  </si>
  <si>
    <t>137-MFP - Önkormányzati járdaépítés/felújítás anyagtámogatása - 2021 (MFP-BJA/2021)</t>
  </si>
  <si>
    <t>Közmunka beruházások</t>
  </si>
  <si>
    <t>2. mód.</t>
  </si>
  <si>
    <t>2021. 3. mód. Kötelező feladat tv.szerint</t>
  </si>
  <si>
    <t>2021.3.mód kötelező feladat önk.döntés értelmében</t>
  </si>
  <si>
    <t>2021.3.mód. önként vállalt feladat</t>
  </si>
  <si>
    <t>Összesen 3. mód</t>
  </si>
  <si>
    <t>2021. 3. mód.</t>
  </si>
  <si>
    <t>3. mód.</t>
  </si>
  <si>
    <t>B411</t>
  </si>
  <si>
    <t>B401</t>
  </si>
  <si>
    <t>B403</t>
  </si>
  <si>
    <t>Készletértékesítés</t>
  </si>
  <si>
    <t>Közvetítetett szolgáltatások ellenértéke</t>
  </si>
  <si>
    <t>Biztosító által fizetett kártérítés</t>
  </si>
  <si>
    <t>Kamatbevételek</t>
  </si>
  <si>
    <t>EFOP ösztöndíj</t>
  </si>
  <si>
    <t xml:space="preserve">MFP-KTF-2020 - Közösségi tér fejlesztée (Művelődési Ház) </t>
  </si>
  <si>
    <t>Villámvédelem</t>
  </si>
  <si>
    <t>Külterületi közutak fejlesztése VP pályázat</t>
  </si>
  <si>
    <t>Ingatlanvásárlás (szlovák)</t>
  </si>
  <si>
    <t xml:space="preserve">539-Kepenyes Pál kulturális tevékenységének ápolása, megőrzése </t>
  </si>
  <si>
    <t>Fogászati eszközbeszerzés</t>
  </si>
  <si>
    <t>MFP-HOR/2020 Orvosi rendelő felújítása, várótermi pad</t>
  </si>
  <si>
    <t>513-TOP-1.1.3-16BS1-2017-00016 Helyi termékek modern színterének komplex  kialakítása Kondoroson</t>
  </si>
  <si>
    <t>Kisértékű Tárgyi eszköz beszerzés</t>
  </si>
  <si>
    <t>Dérczy Ferenc Könyvtár és Közösség Ház</t>
  </si>
  <si>
    <t>Informatikai eszközbeszerzés</t>
  </si>
  <si>
    <t>*</t>
  </si>
  <si>
    <t>Teljesítés</t>
  </si>
  <si>
    <t>Útépítés műszaki ellenőrzés</t>
  </si>
  <si>
    <t>Beléptetőrendszer</t>
  </si>
  <si>
    <t>Teljesítés %-a</t>
  </si>
  <si>
    <t>Turizmusfejlesztés pályázat visszafizetés</t>
  </si>
  <si>
    <t xml:space="preserve">Költségvetési szerv </t>
  </si>
  <si>
    <t>2021. tervezett</t>
  </si>
  <si>
    <t>Megnevezése</t>
  </si>
  <si>
    <t>telj.mi.</t>
  </si>
  <si>
    <t>rész.m.i.</t>
  </si>
  <si>
    <t>prémium év</t>
  </si>
  <si>
    <t>össz.</t>
  </si>
  <si>
    <t>fogl./fő/</t>
  </si>
  <si>
    <t>létsz./fő</t>
  </si>
  <si>
    <t>Tanyagondok</t>
  </si>
  <si>
    <t>Közmunkaprogram</t>
  </si>
  <si>
    <t>Foglalkoztatotti létszám intézményenként</t>
  </si>
  <si>
    <t>2021. teljesítés</t>
  </si>
  <si>
    <t xml:space="preserve">Több évre szóló kötelezettségvállalás </t>
  </si>
  <si>
    <t>2022. év</t>
  </si>
  <si>
    <t>2023. év</t>
  </si>
  <si>
    <t>2024. év</t>
  </si>
  <si>
    <t>2025. év</t>
  </si>
  <si>
    <t>2026. év</t>
  </si>
  <si>
    <t>2027. év</t>
  </si>
  <si>
    <t>2028. év</t>
  </si>
  <si>
    <t>HITELEK</t>
  </si>
  <si>
    <t>2029. év</t>
  </si>
  <si>
    <t>Hiteltörlesztés (út) tőketörlesztés</t>
  </si>
  <si>
    <r>
      <t xml:space="preserve">Hiteltörlesztés (út) ügyleti kamat, </t>
    </r>
    <r>
      <rPr>
        <b/>
        <sz val="10"/>
        <rFont val="Arial"/>
        <family val="2"/>
      </rPr>
      <t>3 havi BUBOR + évi 1,98 % kamatfelár a felhasznált hitel arányában</t>
    </r>
  </si>
  <si>
    <t>KÖTELEZETTSÉGEK ÖSSZ:</t>
  </si>
  <si>
    <t>Kondoros Város Önkormányzata</t>
  </si>
  <si>
    <t>Tájékoztató adatok</t>
  </si>
  <si>
    <t>Projekt neve:</t>
  </si>
  <si>
    <t>„TELEPÜLÉSEINKÉRT – HUMÁN SZOLGÁLTATÁSOK FEJLESZTÉSE”</t>
  </si>
  <si>
    <t>Projekt azonosítója:</t>
  </si>
  <si>
    <t xml:space="preserve">EFOP-1.5.3-16-2017-00097 </t>
  </si>
  <si>
    <t>tervezett összköltség:</t>
  </si>
  <si>
    <t>bruttó 69 862 306 Ft</t>
  </si>
  <si>
    <t>pályázatban vállalt önerő</t>
  </si>
  <si>
    <t>nincs vállalt önerő</t>
  </si>
  <si>
    <t>kezdés időpontja:</t>
  </si>
  <si>
    <t>Támogatói szerződés alapján:2018.02.01.</t>
  </si>
  <si>
    <t>befejezés időpontja:</t>
  </si>
  <si>
    <t>Támogatói szerződés alapján:2021.04.30.</t>
  </si>
  <si>
    <t>MEGJEGYZÉS: Megvalósítás befejeződött 2021.04.30. Záróellenőrzés megtörtént.</t>
  </si>
  <si>
    <t xml:space="preserve">„KÖZÉTKEZTETÉS FEJLESZTÉSE KONDOROSON” </t>
  </si>
  <si>
    <t>VP6-7.2.1-7.4.1.3-17.</t>
  </si>
  <si>
    <t>bruttó 26 688.615 Ft</t>
  </si>
  <si>
    <t>2022. évre nincs vállalt önerő</t>
  </si>
  <si>
    <t>Támogatói okirat alapján: 2018.01.01</t>
  </si>
  <si>
    <t>Tervezett időpon: 2019.05.31.</t>
  </si>
  <si>
    <t>MEGJEGYZÉS: Fenntartás alatt</t>
  </si>
  <si>
    <t xml:space="preserve">„HELYI TERMÉKEK MODERN SZÍNTERÉNEK KOMPLEX KIALAKÍTÁSA KONDOROSON”
</t>
  </si>
  <si>
    <t xml:space="preserve">TOP-1.1.3-16-BS1-00016 </t>
  </si>
  <si>
    <t>nettó 179 129 229 Ft</t>
  </si>
  <si>
    <t>ingatlanvásárlás 13 957 200 Ft</t>
  </si>
  <si>
    <t xml:space="preserve"> Támogatói Szerződés alapján 2018.09.01. </t>
  </si>
  <si>
    <t xml:space="preserve">Támogatói Szerződés alapján 2020.10.30. </t>
  </si>
  <si>
    <t>MEGJEGYZÉS: Fenntartás alatt 2021.08.10.</t>
  </si>
  <si>
    <t>"Külterületi közutak fejlesztése, erő- és munkagép beszerzése Kondoroson"</t>
  </si>
  <si>
    <t>VP-7.2.1-7.4.1-16</t>
  </si>
  <si>
    <t xml:space="preserve">14 767 417 Ft. </t>
  </si>
  <si>
    <t>bruttó 119 036 643 Ft</t>
  </si>
  <si>
    <t>Támogatói okirat alapján: 2017.09.01</t>
  </si>
  <si>
    <t>Támogatói okirat alapján: 2019.09.01</t>
  </si>
  <si>
    <t>„HELYI GAZDASÁGFEJLESZTÉS KONDOROSON”</t>
  </si>
  <si>
    <t xml:space="preserve">TOP-1.1.3-16-BS1-00019 </t>
  </si>
  <si>
    <t>nettó: 189 874 033 Ft</t>
  </si>
  <si>
    <t xml:space="preserve">nincs vállalt önerő </t>
  </si>
  <si>
    <t xml:space="preserve">Támogatói Szerződés alapján 2018.01.01. </t>
  </si>
  <si>
    <t xml:space="preserve">Támogatói Szerződés alapján 2020.12.31. </t>
  </si>
  <si>
    <t>MEGJEGYZÉS: Záró elszámolás alatt áll.</t>
  </si>
  <si>
    <t>„TURIZMUSFEJLESZTÉS BÉKÉSSZENTANDRÁS, KONDOROS ÉS CSABACSŰD TELEPÜLÉSEKEN”</t>
  </si>
  <si>
    <t xml:space="preserve">TOP-1.2.1-16-BS1-2017-00003 </t>
  </si>
  <si>
    <t>bruttó 365 233 765 Ft (Konzorciumi összes)</t>
  </si>
  <si>
    <t>tervezett önerő</t>
  </si>
  <si>
    <t>MEGJEGYZÉS: Fentartás alatt 2022.01.01,</t>
  </si>
  <si>
    <t>„ZÖLD VÁROS KIALAKÍTÁSA KONDOROSON”</t>
  </si>
  <si>
    <t xml:space="preserve">TOP-2.1.2-16-BS1-2018-00018 </t>
  </si>
  <si>
    <t>nettó 259 679 650 Ft bruttó 299 728 521 Ft</t>
  </si>
  <si>
    <t>vállalt önerő</t>
  </si>
  <si>
    <t>bruttó 16 484 058 Ft (összesen)</t>
  </si>
  <si>
    <r>
      <t>MEGJEGYZÉS: Nyertes pályázat, vegyes finanszírozású projekt önerö ingatlanvásárlás és nem támogatható tevékenységek miatt szükséges</t>
    </r>
    <r>
      <rPr>
        <b/>
        <sz val="10"/>
        <color indexed="10"/>
        <rFont val="Times New Roman"/>
        <family val="1"/>
      </rPr>
      <t xml:space="preserve"> 2022. évre válallt önerő: bruttó 15 384 058 Ft</t>
    </r>
  </si>
  <si>
    <t>„KERÉKPÁRÚT FEJLESZTÉSE KONDOROS, KARDOS, CSABACSŰD ÉS BÉKÉSSZENTANDRÁS TELEPÜLÉSEKEN”</t>
  </si>
  <si>
    <t xml:space="preserve">TOP-3.1.1-16-BS1-2017-00011 </t>
  </si>
  <si>
    <t>bruttó 500 000 000 Ft (Konzorciumi összes) bruttó 360 206 744 Ft (csak Kondoros)</t>
  </si>
  <si>
    <t>vállat öberő</t>
  </si>
  <si>
    <t>MEGJEGYZÉS: Kivitelezés 100%</t>
  </si>
  <si>
    <t>"Belterületi Útfelújítás Kondoroson (Iskola utca, Tulipán utca + kátyúzások)"</t>
  </si>
  <si>
    <t xml:space="preserve">2019. évi központi költségvetésről szóló 2018. évi L.törvény 3.melléklet II.2. pont </t>
  </si>
  <si>
    <t>bruttó 11 250 000 Ft</t>
  </si>
  <si>
    <t>bruttó 3 750 000 Ft</t>
  </si>
  <si>
    <t>MEGJEGYZÉS: a projekt megvalósult, átadásra került, további pénzügyi tevékenységet nem igényel.</t>
  </si>
  <si>
    <t>"A helyi identitás és kohézió erősítése Csorvás, Gerendás, Kétsoprony és Kondoros települések lakói számára"</t>
  </si>
  <si>
    <t>TOP-5.3.1-16-BS1-2017-00011</t>
  </si>
  <si>
    <t>bruttó 6 265 615 Ft</t>
  </si>
  <si>
    <t>nincs vállat önerő</t>
  </si>
  <si>
    <t>Támogatási szerződés alapján: 2019.01.01.</t>
  </si>
  <si>
    <t>Támogatási szerződés alapján: 2023.03.31.</t>
  </si>
  <si>
    <t>MEGJEGYZÉS: Megvalósítás alatt.</t>
  </si>
  <si>
    <t>"Kondorosi bölcsőde férőhelynövelése”</t>
  </si>
  <si>
    <t>TOP-1.4.1-19-BS1-2019-00006</t>
  </si>
  <si>
    <t>bruttó 137 000 000 Ft</t>
  </si>
  <si>
    <t>nincs válallt önerő</t>
  </si>
  <si>
    <t>Támogatást igénylő adatlap alapján: 2020.01.01.</t>
  </si>
  <si>
    <t>Támogatást igénylő adatlap alapján: 2021.12.31.</t>
  </si>
  <si>
    <t>MEGJEGYZÉS: Tervezett befejezés 2021.01.31</t>
  </si>
  <si>
    <t>"Belvízrendezési program megvalósítása Kondoros városában"</t>
  </si>
  <si>
    <t>TOP-2.1.3-16-BS1-2019-0002</t>
  </si>
  <si>
    <t>bruttó 134 099 300 Ft</t>
  </si>
  <si>
    <t>Támogatást igénylő adatlap alapján: 2020.03.01.</t>
  </si>
  <si>
    <t>Támogatást igénylő adatlap alapján: 2021.08.31.</t>
  </si>
  <si>
    <t>MEGJEGYZÉS: Kivitelezés 100%-on</t>
  </si>
  <si>
    <t>2021. ÉVI KÖZVETETT TÁMOGATÁSOK</t>
  </si>
  <si>
    <t>Kommunális adó 70 év felettiek adókedvezménye</t>
  </si>
  <si>
    <t>Kondoros Város Önkormányzat intézmények finanszírozási ütemterve</t>
  </si>
  <si>
    <t>április</t>
  </si>
  <si>
    <t>október</t>
  </si>
  <si>
    <t>összesen</t>
  </si>
  <si>
    <t>Dérczy Ferenc Könytár és Közösségi Ház</t>
  </si>
  <si>
    <t>Támogatás összesen:</t>
  </si>
  <si>
    <t/>
  </si>
  <si>
    <t>No.</t>
  </si>
  <si>
    <t>Jogcím száma</t>
  </si>
  <si>
    <t xml:space="preserve">Jogcím megnevezése  </t>
  </si>
  <si>
    <t>Mennyiségi egység</t>
  </si>
  <si>
    <t>Fajlagos összeg</t>
  </si>
  <si>
    <t>Régi mutató</t>
  </si>
  <si>
    <t>Régi forint</t>
  </si>
  <si>
    <t>elszámolás mutató</t>
  </si>
  <si>
    <t>elszámolás forint</t>
  </si>
  <si>
    <t>Eltérés forint</t>
  </si>
  <si>
    <t>1</t>
  </si>
  <si>
    <t>1.1.1.1. Info 1</t>
  </si>
  <si>
    <t>1.1.1.1. Info 1
 Önkormányzati hivatal működésének támogatása - elismert hivatali létszám alapján</t>
  </si>
  <si>
    <t>elismert hivatali létszám</t>
  </si>
  <si>
    <t>2</t>
  </si>
  <si>
    <t>1.1.1.1. Info 2</t>
  </si>
  <si>
    <t xml:space="preserve">1.1.1.1. Info 2
1.1.1.1. - Info 1 összegből az önkormányzatra jutó lakosságarányos támogatás
</t>
  </si>
  <si>
    <t>forint</t>
  </si>
  <si>
    <t>3</t>
  </si>
  <si>
    <t>1.1.1.1. Info 3</t>
  </si>
  <si>
    <t xml:space="preserve">1.1.1.1. Info 3
1.1.1.1. - Info 2 összegből az önkormányzatra jutó lakosságarányos támogatás kiegészítéssel növelt összege
</t>
  </si>
  <si>
    <t>4</t>
  </si>
  <si>
    <t>1.1.1.1.</t>
  </si>
  <si>
    <t xml:space="preserve">1.1.1.1.  Önkormányzati hivatal működésének támogatása (székhelynél)
</t>
  </si>
  <si>
    <t>5</t>
  </si>
  <si>
    <t>1.1.1.2. Info</t>
  </si>
  <si>
    <t>Településüzemeltetés - zöldterület-gazdálkodás támogatása - kiegészítés előtt</t>
  </si>
  <si>
    <t>hektár</t>
  </si>
  <si>
    <t>6</t>
  </si>
  <si>
    <t>1.1.1.2.</t>
  </si>
  <si>
    <t>Településüzemeltetés - zöldterület-gazdálkodás támogatása</t>
  </si>
  <si>
    <t>7</t>
  </si>
  <si>
    <t>1.1.1.3. Info</t>
  </si>
  <si>
    <t>Településüzemeltetés - közvilágítás támogatása - kiegészítés előtt</t>
  </si>
  <si>
    <t>8</t>
  </si>
  <si>
    <t>1.1.1.3.</t>
  </si>
  <si>
    <t>Településüzemeltetés - közvilágítás támogatása</t>
  </si>
  <si>
    <t>9</t>
  </si>
  <si>
    <t>1.1.1.4. Info</t>
  </si>
  <si>
    <t>Településüzemeltetés - köztemető támogatása - kiegészítés előtt</t>
  </si>
  <si>
    <t>10</t>
  </si>
  <si>
    <t>1.1.1.4.</t>
  </si>
  <si>
    <t>Településüzemeltetés - köztemető támogatása</t>
  </si>
  <si>
    <t>11</t>
  </si>
  <si>
    <t>1.1.1.5. Info</t>
  </si>
  <si>
    <t>Településüzemeltetés - közutak támogatása - kiegészítés előtt</t>
  </si>
  <si>
    <t>12</t>
  </si>
  <si>
    <t>1.1.1.5.</t>
  </si>
  <si>
    <t>Településüzemeltetés - közutak támogatása</t>
  </si>
  <si>
    <t>13</t>
  </si>
  <si>
    <t>1.1.1.6. Info</t>
  </si>
  <si>
    <t>Egyéb önkormányzati feladatok támogatása - kiegészítés előtt</t>
  </si>
  <si>
    <t>lakos</t>
  </si>
  <si>
    <t>14</t>
  </si>
  <si>
    <t>1.1.1.6.</t>
  </si>
  <si>
    <t>Egyéb önkormányzati feladatok támogatása</t>
  </si>
  <si>
    <t>15</t>
  </si>
  <si>
    <t>1.1.1.7. Info</t>
  </si>
  <si>
    <t>1.1.1.7. Info Településüzemeltetés - Lakott külterülettel kapcsolatos feladatok támogatása - kiegészítés előtt</t>
  </si>
  <si>
    <t>külterületi lakos</t>
  </si>
  <si>
    <t>1.1.1.7.</t>
  </si>
  <si>
    <t>1.1.1.7. Lakott külterülettel kapcsolatos feladatok támogatása</t>
  </si>
  <si>
    <t>1.1.2.</t>
  </si>
  <si>
    <t>Nem közművel összegyűjtött háztartási szennyvíz ártalmatlanítása</t>
  </si>
  <si>
    <t>köbméter</t>
  </si>
  <si>
    <t>1.1.3.</t>
  </si>
  <si>
    <t>Határátkelőhelyek fenntartásának támogatása</t>
  </si>
  <si>
    <t>ki- és belépési adatok</t>
  </si>
  <si>
    <t>1.1.</t>
  </si>
  <si>
    <t>A települési önkormányzatok működésének általános támogatása</t>
  </si>
  <si>
    <t>1.2.1. Óvodaműködtetési támogatás</t>
  </si>
  <si>
    <t>1.2.1.1.</t>
  </si>
  <si>
    <t>Óvodaműködtetési támogatás - óvoda napi nyitvatartási ideje eléri a nyolc órát</t>
  </si>
  <si>
    <t>fő</t>
  </si>
  <si>
    <t>1.2.1.2.</t>
  </si>
  <si>
    <t>Óvodaműködtetési támogatás - óvoda napi nyitvatartási ideje nem éri el a nyolc órát, de eléri a hat órát</t>
  </si>
  <si>
    <t>1.2.2. Az óvodában foglalkoztatott pedagógusok átlagbéralapú támogatása</t>
  </si>
  <si>
    <t>Napi nyolc órát elérő nyitvatartási idővel rendelkező óvodában foglalkoztatott</t>
  </si>
  <si>
    <t>1.2.2.1.</t>
  </si>
  <si>
    <t>pedagógusok átlagbéralapú támogatása</t>
  </si>
  <si>
    <t>Napi hat órát elérő, nyolc órát el nem érő nyitvatartási idővel rendelkező óvodában foglalkoztatott</t>
  </si>
  <si>
    <t>1.2.2.2.</t>
  </si>
  <si>
    <t>1.2.3. Kiegészítő támogatás a pedagógusok és a pedagógus szakképzettséggel rendelkező segítők minősítéséből adódó többletkiadásokhoz</t>
  </si>
  <si>
    <t>Minősítést 2020. január 1-jéig történő átsorolással megszerző</t>
  </si>
  <si>
    <t>alapfokozatú végzettségű</t>
  </si>
  <si>
    <t>1.2.3.1.1.1.1.</t>
  </si>
  <si>
    <t>pedagógus II. kategóriába sorolt pedagógusok, pedagógus szakképzettséggel rendelkező segítők kiegészítő támogatása</t>
  </si>
  <si>
    <t>1.2.3.1.1.1.2.</t>
  </si>
  <si>
    <t>mesterpedagógus, kutatótanár kategóriába sorolt pedagógusok kiegészítő támogatása</t>
  </si>
  <si>
    <t>Mesterfokozatú végzettségű</t>
  </si>
  <si>
    <t>1.2.3.1.1.2.1.</t>
  </si>
  <si>
    <t>1.2.3.1.1.2.2.</t>
  </si>
  <si>
    <t>Alapfokozatú végzettségű</t>
  </si>
  <si>
    <t>1.2.3.1.2.1.1.</t>
  </si>
  <si>
    <t>1.2.3.1.2.1.2.</t>
  </si>
  <si>
    <t>1.2.3.1.2.2.1.</t>
  </si>
  <si>
    <t>1.2.3.1.2.2.2.</t>
  </si>
  <si>
    <t>Minősítést 2021. január 1-jéig történő átsorolással megszerző</t>
  </si>
  <si>
    <t>1.2.3.2.1.1.1.</t>
  </si>
  <si>
    <t>1.2.3.2.1.1.2.</t>
  </si>
  <si>
    <t>34</t>
  </si>
  <si>
    <t>1.2.3.2.1.2.1.</t>
  </si>
  <si>
    <t>35</t>
  </si>
  <si>
    <t>1.2.3.2.1.2.2.</t>
  </si>
  <si>
    <t>36</t>
  </si>
  <si>
    <t>1.2.3.2.2.1.1.</t>
  </si>
  <si>
    <t>37</t>
  </si>
  <si>
    <t>1.2.3.2.2.1.2.</t>
  </si>
  <si>
    <t>38</t>
  </si>
  <si>
    <t>1.2.3.2.2.2.1.</t>
  </si>
  <si>
    <t>39</t>
  </si>
  <si>
    <t>1.2.3.2.2.2.2.</t>
  </si>
  <si>
    <t>1.2.4. Nemzetiségi pótlék</t>
  </si>
  <si>
    <t>40</t>
  </si>
  <si>
    <t>1.2.4.1.1.</t>
  </si>
  <si>
    <t>A köznevelési Kjtvhr. 16. § (6) bekezdés a) pont ac) alpontja és b) pontja alapján nemzetiségi pótlékban részesülő pedagógus</t>
  </si>
  <si>
    <t>41</t>
  </si>
  <si>
    <t>1.2.4.1.2.</t>
  </si>
  <si>
    <t>A köznevelési Kjtvhr. 16. § (6) bekezdés a) pont ab) alpontja alapján nemzetiségi pótlékban részesülő pedagógus</t>
  </si>
  <si>
    <t>42</t>
  </si>
  <si>
    <t>1.2.4.1.3.</t>
  </si>
  <si>
    <t>A köznevelési Kjtvhr. 16. § (6) bekezdés a) pont aa) alpontja alapján nemzetiségi pótlékban részesülő pedagógus</t>
  </si>
  <si>
    <t>43</t>
  </si>
  <si>
    <t>1.2.4.2.1.</t>
  </si>
  <si>
    <t>44</t>
  </si>
  <si>
    <t>1.2.4.2.2.</t>
  </si>
  <si>
    <t>45</t>
  </si>
  <si>
    <t>1.2.4.2.3.</t>
  </si>
  <si>
    <t>Az óvodában foglalkoztatott pedagógusok nevelőmunkáját közvetlenül segítők átlagbéralapú támogatása</t>
  </si>
  <si>
    <t>46</t>
  </si>
  <si>
    <t>1.2.5.1.1.</t>
  </si>
  <si>
    <t>pedagógus szakképzettséggel nem rendelkező segítők átlagbéralapú támogatása</t>
  </si>
  <si>
    <t>47</t>
  </si>
  <si>
    <t>1.2.5.1.2.</t>
  </si>
  <si>
    <t>pedagógus szakképzettséggel rendelkező segítők átlagbéralapú támogatása</t>
  </si>
  <si>
    <t>48</t>
  </si>
  <si>
    <t>1.2.5.2.1.</t>
  </si>
  <si>
    <t>49</t>
  </si>
  <si>
    <t>1.2.5.2.2.</t>
  </si>
  <si>
    <t>50</t>
  </si>
  <si>
    <t>1.2.6.</t>
  </si>
  <si>
    <t>Társulás által fenntartott óvodákba bejáró gyermekek utaztatásának támogatása</t>
  </si>
  <si>
    <t>50a.</t>
  </si>
  <si>
    <t>1.2.7.</t>
  </si>
  <si>
    <t>Diabétesz ellátási pótlék</t>
  </si>
  <si>
    <t>51</t>
  </si>
  <si>
    <t>1.2.</t>
  </si>
  <si>
    <t>A települési önkormányzatok egyes köznevelési feladatainak támogatása</t>
  </si>
  <si>
    <t>52</t>
  </si>
  <si>
    <t>1.3.1.</t>
  </si>
  <si>
    <t>A települési önkormányzatok szociális és gyermekjóléti feladatainak egyéb támogatása</t>
  </si>
  <si>
    <t>1.3.2. Szociális és gyerekjóléti alapszolgáltatás feladatai</t>
  </si>
  <si>
    <t>53</t>
  </si>
  <si>
    <t>1.3.2.1.</t>
  </si>
  <si>
    <t>Család- és gyermekjóléti szolgálat</t>
  </si>
  <si>
    <t>számított létszám</t>
  </si>
  <si>
    <t>54</t>
  </si>
  <si>
    <t>1.3.2.2.</t>
  </si>
  <si>
    <t>Család- és gyermekjóléti központ</t>
  </si>
  <si>
    <t>55</t>
  </si>
  <si>
    <t>1.3.2.3.1.</t>
  </si>
  <si>
    <t>Szociális étkeztetés - önálló feladatellátás</t>
  </si>
  <si>
    <t>56</t>
  </si>
  <si>
    <t>1.3.2.3.2.</t>
  </si>
  <si>
    <t>Szociális étkeztetés - társulás által történő feladatellátás</t>
  </si>
  <si>
    <t>57</t>
  </si>
  <si>
    <t>1.3.2.4.1.</t>
  </si>
  <si>
    <t>Szociális segítés</t>
  </si>
  <si>
    <t>58</t>
  </si>
  <si>
    <t>1.3.2.4.2.</t>
  </si>
  <si>
    <t>Személyi gondozás - önálló feladatellátás</t>
  </si>
  <si>
    <t>59</t>
  </si>
  <si>
    <t>1.3.2.4.3.</t>
  </si>
  <si>
    <t>Személyi gondozás - társulás által történő feladatellátás</t>
  </si>
  <si>
    <t>60</t>
  </si>
  <si>
    <t>1.3.2.5.</t>
  </si>
  <si>
    <t>Falugondnoki vagy tanyagondnoki szolgáltatás összesen</t>
  </si>
  <si>
    <t>működési hó</t>
  </si>
  <si>
    <t>61</t>
  </si>
  <si>
    <t>1.3.2.6.1.</t>
  </si>
  <si>
    <t>Időskorúak nappali intézményi ellátása - önálló feladatellátás</t>
  </si>
  <si>
    <t>62</t>
  </si>
  <si>
    <t>1.3.2.6.2.</t>
  </si>
  <si>
    <t>Időskorúak nappali intézményi ellátása - társulás által történő feladatellátás</t>
  </si>
  <si>
    <t>63</t>
  </si>
  <si>
    <t>1.3.2.6.3.</t>
  </si>
  <si>
    <t>Foglalkoztatási támogatásban részesülő időskorúak nappali intézményében ellátottak - önálló feladatellátás</t>
  </si>
  <si>
    <t>64</t>
  </si>
  <si>
    <t>1.3.2.6.4.</t>
  </si>
  <si>
    <t>Foglalkoztatási támogatásban részesülő időskorúak nappali intézményben ellátottak - társulás által történő feladatellátás</t>
  </si>
  <si>
    <t>65</t>
  </si>
  <si>
    <t>1.3.2.7.1.</t>
  </si>
  <si>
    <t>Fogyatékos személyek nappali intézményi ellátása - önálló feladatellátás</t>
  </si>
  <si>
    <t>66</t>
  </si>
  <si>
    <t>1.3.2.7.2.</t>
  </si>
  <si>
    <t>Fogyatékos személyek nappali intézményi ellátása - társulás által történő feladatellátás</t>
  </si>
  <si>
    <t>67</t>
  </si>
  <si>
    <t>1.3.2.7.3.</t>
  </si>
  <si>
    <t>Foglalkoztatási támogatásban részesülő fogyatékos nappali intézményben ellátottak - önálló feladatellátás</t>
  </si>
  <si>
    <t>68</t>
  </si>
  <si>
    <t>1.3.2.7.4.</t>
  </si>
  <si>
    <t>Foglalkoztatási támogatásban részesülő fogyatékos nappali intézményben ellátottak - társulás által történő feladatellátás</t>
  </si>
  <si>
    <t>69</t>
  </si>
  <si>
    <t>1.3.2.8.1.</t>
  </si>
  <si>
    <t>Demens személyek nappali intézményi ellátása - önálló feladatellátás</t>
  </si>
  <si>
    <t>70</t>
  </si>
  <si>
    <t>1.3.2.8.2.</t>
  </si>
  <si>
    <t>Demens személyek nappali intézményi ellátása - társulás által történő feladatellátás</t>
  </si>
  <si>
    <t>71</t>
  </si>
  <si>
    <t>1.3.2.8.3.</t>
  </si>
  <si>
    <t>Foglalkoztatási támogatásban részesülő demens nappali intézményben ellátottak - önálló feladatellátás</t>
  </si>
  <si>
    <t>72</t>
  </si>
  <si>
    <t>1.3.2.8.4.</t>
  </si>
  <si>
    <t>Foglalkoztatási támogatásban részesülő demens nappali intézményben ellátottak - társulás által történő feladatellátás</t>
  </si>
  <si>
    <t>73</t>
  </si>
  <si>
    <t>1.3.2.9.1.</t>
  </si>
  <si>
    <t>Pszichiátriai betegek nappali intézményi ellátása - önálló feladatellátás</t>
  </si>
  <si>
    <t>74</t>
  </si>
  <si>
    <t>1.3.2.9.2.</t>
  </si>
  <si>
    <t>Pszichiátriai betegek nappali intézményi ellátása - társulás által történő feladatellátás</t>
  </si>
  <si>
    <t>75</t>
  </si>
  <si>
    <t>1.3.2.9.3.</t>
  </si>
  <si>
    <t>Foglalkoztatási támogatásban részesülő, nappali intézményben ellátott pszichiátriai betegek - önálló feladatellátás</t>
  </si>
  <si>
    <t>76</t>
  </si>
  <si>
    <t>1.3.2.9.4.</t>
  </si>
  <si>
    <t>Foglalkoztatási támogatásban részesülő, nappali intézményben ellátott pszichiátriai betegek - társulás által történő feladatellátás</t>
  </si>
  <si>
    <t>77</t>
  </si>
  <si>
    <t>1.3.2.10.1.</t>
  </si>
  <si>
    <t>Szenvedélybetegek nappali intézményi ellátása - önálló feladatellátás</t>
  </si>
  <si>
    <t>78</t>
  </si>
  <si>
    <t>1.3.2.10.2.</t>
  </si>
  <si>
    <t>Szenvedélybetegek nappali intézményi ellátása - társulás által történő feladatellátás</t>
  </si>
  <si>
    <t>79</t>
  </si>
  <si>
    <t>1.3.2.10.3.</t>
  </si>
  <si>
    <t>Foglalkoztatási támogatásban részesülő, nappali intézményben ellátott szenvedélybetegek - önálló feladatellátás</t>
  </si>
  <si>
    <t>80</t>
  </si>
  <si>
    <t>1.3.2.10.4.</t>
  </si>
  <si>
    <t>Foglalkoztatási támogatásban részesülő, nappali intézményben ellátott szenvedélybetegek - társulás által történő feladatellátás</t>
  </si>
  <si>
    <t>81</t>
  </si>
  <si>
    <t>1.3.2.11.1.</t>
  </si>
  <si>
    <t>Hajléktalanok nappali intézményi ellátása - önálló feladatellátás</t>
  </si>
  <si>
    <t>82</t>
  </si>
  <si>
    <t>1.3.2.11.2.</t>
  </si>
  <si>
    <t>Hajléktalanok nappali intézményi ellátása - társulás által történő feladatellátás</t>
  </si>
  <si>
    <t>83</t>
  </si>
  <si>
    <t>1.3.2.11.3.</t>
  </si>
  <si>
    <t>Hajléktalanok nappali intézményi ellátása - a szociál- és nyugdíjpolitikáért felelős miniszter által kijelölt intézmény</t>
  </si>
  <si>
    <t>engedélyes</t>
  </si>
  <si>
    <t>84</t>
  </si>
  <si>
    <t>1.3.2.12.1.</t>
  </si>
  <si>
    <t>Családi bölcsőde - önálló feladatellátás</t>
  </si>
  <si>
    <t>85</t>
  </si>
  <si>
    <t>1.3.2.12.2.</t>
  </si>
  <si>
    <t>Családi bölcsőde - társulás által történő feladatellátás</t>
  </si>
  <si>
    <t>86</t>
  </si>
  <si>
    <t>1.3.2.12.3.</t>
  </si>
  <si>
    <t>Gyvt. 145. § (2c) bekezdés b) pontja alapján befogadást nyert napközbeni gyermekfelügyelet</t>
  </si>
  <si>
    <t>87</t>
  </si>
  <si>
    <t>1.3.2.13.1.</t>
  </si>
  <si>
    <t>Hajléktalanok átmeneti szállása - önálló feladatellátás</t>
  </si>
  <si>
    <t>férőhely</t>
  </si>
  <si>
    <t>88</t>
  </si>
  <si>
    <t>1.3.2.13.2.</t>
  </si>
  <si>
    <t>Hajléktalanok átmeneti szállása időszakos férőhely - önálló feladatellátás</t>
  </si>
  <si>
    <t>89</t>
  </si>
  <si>
    <t>1.3.2.13.3.</t>
  </si>
  <si>
    <t>Hajléktalanok éjjeli menedékhelye - önálló feladatellátás</t>
  </si>
  <si>
    <t>90</t>
  </si>
  <si>
    <t>1.3.2.13.4.</t>
  </si>
  <si>
    <t>Hajléktalanok éjjeli menedékhelye időszakos férőhely - önálló feladatellátás</t>
  </si>
  <si>
    <t>91</t>
  </si>
  <si>
    <t>1.3.2.13.5.</t>
  </si>
  <si>
    <t>Hajléktalanok átmeneti szállása - társulás által történő feladatellátás</t>
  </si>
  <si>
    <t>92</t>
  </si>
  <si>
    <t>1.3.2.13.6.</t>
  </si>
  <si>
    <t>Hajléktalanok átmeneti szállása időszakos férőhely - társulás által történő feladatellátás</t>
  </si>
  <si>
    <t>93</t>
  </si>
  <si>
    <t>1.3.2.13.7.</t>
  </si>
  <si>
    <t>Hajléktalanok éjjeli menedékhelye - társulás által történő feladatellátás</t>
  </si>
  <si>
    <t>94</t>
  </si>
  <si>
    <t>1.3.2.13.8.</t>
  </si>
  <si>
    <t>Hajléktalanok éjjeli menedékhelye időszakos férőhely - társulás által történő feladatellátás</t>
  </si>
  <si>
    <t>95</t>
  </si>
  <si>
    <t>1.3.2.13.9.</t>
  </si>
  <si>
    <t>Kizárólag lakhatási szolgáltatás</t>
  </si>
  <si>
    <t>Támogató szolgáltatás</t>
  </si>
  <si>
    <t>96</t>
  </si>
  <si>
    <t>1.3.2.14.1.</t>
  </si>
  <si>
    <t>Alaptámogatás</t>
  </si>
  <si>
    <t>97</t>
  </si>
  <si>
    <t>1.3.2.14.2.</t>
  </si>
  <si>
    <t>Teljesítménytámogatás</t>
  </si>
  <si>
    <t>feladategység</t>
  </si>
  <si>
    <t>Közösségi ellátások</t>
  </si>
  <si>
    <t>Pszichiátriai betegek részére nyújtott közösségi alapellátás</t>
  </si>
  <si>
    <t>98</t>
  </si>
  <si>
    <t>1.3.2.15.1.1.</t>
  </si>
  <si>
    <t>99</t>
  </si>
  <si>
    <t>1.3.2.15.1.2.</t>
  </si>
  <si>
    <t>Szenvedélybetegek részére nyújtott közösségi alapellátás</t>
  </si>
  <si>
    <t>100</t>
  </si>
  <si>
    <t>1.3.2.15.2.1.</t>
  </si>
  <si>
    <t>101</t>
  </si>
  <si>
    <t>1.3.2.15.2.2.</t>
  </si>
  <si>
    <t>1.3.3. Bölcsőde, mini bölcsőde támogatása</t>
  </si>
  <si>
    <t>Bölcsődei bértámogatás</t>
  </si>
  <si>
    <t>102</t>
  </si>
  <si>
    <t>1.3.3.1.1.</t>
  </si>
  <si>
    <t>Felsőfokú végzettségű kisgyermeknevelők, szaktanácsadók bértámogatása</t>
  </si>
  <si>
    <t>103</t>
  </si>
  <si>
    <t>1.3.3.1.2.</t>
  </si>
  <si>
    <t>Bölcsődei dajkák, középfokú végzettségű kisgyermeknevelők, szaktanácsadók bértámogatása</t>
  </si>
  <si>
    <t>104</t>
  </si>
  <si>
    <t>1.3.3.2.</t>
  </si>
  <si>
    <t>Bölcsődei üzemeltetési támogatás</t>
  </si>
  <si>
    <t>1.3.4. A települési önkormányzatok által biztosított egyes szociális szakosított ellátások, valamint a gyermekek átmeneti gondozásával kapcsolatos feladatok támogatása</t>
  </si>
  <si>
    <t>105</t>
  </si>
  <si>
    <t>1.3.4.1.</t>
  </si>
  <si>
    <t>Bértámogatás</t>
  </si>
  <si>
    <t>106</t>
  </si>
  <si>
    <t>1.3.4.2.</t>
  </si>
  <si>
    <t>Intézményüzemeltetési támogatás</t>
  </si>
  <si>
    <t>107</t>
  </si>
  <si>
    <t>1.3.</t>
  </si>
  <si>
    <t>A települési önkormányzatok szociális és gyermekjóléti feladatainak támogatása</t>
  </si>
  <si>
    <t>108</t>
  </si>
  <si>
    <t>1.4.1.1.</t>
  </si>
  <si>
    <t>Intézményi gyermekétkeztetés - bértámogatás</t>
  </si>
  <si>
    <t>109</t>
  </si>
  <si>
    <t>1.4.1.2.</t>
  </si>
  <si>
    <t>Intézményi gyermekétkeztetés - üzemeltetési támogatás</t>
  </si>
  <si>
    <t>110</t>
  </si>
  <si>
    <t>1.4.2.</t>
  </si>
  <si>
    <t>Szünidei étkeztetés támogatása</t>
  </si>
  <si>
    <t>étkezési adag</t>
  </si>
  <si>
    <t>111</t>
  </si>
  <si>
    <t>1.4.</t>
  </si>
  <si>
    <t>A települési önkormányzatok gyermekétkeztetési feladatainak támogatása</t>
  </si>
  <si>
    <t>112</t>
  </si>
  <si>
    <t>1.5.1.</t>
  </si>
  <si>
    <t xml:space="preserve">Megyeszékhely megyei jogú városok és Szentendre Város Önkormányzata közművelődési feladatainak támogatása </t>
  </si>
  <si>
    <t>113</t>
  </si>
  <si>
    <t>1.5.2.</t>
  </si>
  <si>
    <t>Települési önkormányzatok nyilvános könyvtári és a közművelődési feladatainak támogatása</t>
  </si>
  <si>
    <t>114</t>
  </si>
  <si>
    <t>1.5.3.</t>
  </si>
  <si>
    <t xml:space="preserve">Budapest Főváros Önkormányzata múzeumi, könyvtári és közművelődési feladatainak támogatása </t>
  </si>
  <si>
    <t>115</t>
  </si>
  <si>
    <t>1.5.4.</t>
  </si>
  <si>
    <t>Fővárosi kerületi önkormányzatok közművelődési feladatainak támogatása</t>
  </si>
  <si>
    <t>116</t>
  </si>
  <si>
    <t>1.5.5.</t>
  </si>
  <si>
    <t xml:space="preserve">Megyei hatókörű városi könyvtár kistelepülési könyvtári célú kiegészítő támogatása </t>
  </si>
  <si>
    <t>117</t>
  </si>
  <si>
    <t>1.5.</t>
  </si>
  <si>
    <t>A települési önkormányzatok kulturális feladatainak támogatása</t>
  </si>
  <si>
    <t>118</t>
  </si>
  <si>
    <t>42.5.5.</t>
  </si>
  <si>
    <t>Önkormányzati szolidaritási hozzájárulás</t>
  </si>
  <si>
    <t>119</t>
  </si>
  <si>
    <t>1.1.1. A települési önkormányzatok működésének támogatása (11/C űrlap 1. sor 6. oszlop)</t>
  </si>
  <si>
    <t>120</t>
  </si>
  <si>
    <t>1.1.2. Nem közművel összegyűjtött háztartási szennyvíz ártalmatlanítása (11/C űrlap 2. sor 6. oszlop)</t>
  </si>
  <si>
    <t>121</t>
  </si>
  <si>
    <t>1.1.3. Határátkelőhelyek fenntartásának támogatása (11/C űrlap 3. sor 6. oszlop)</t>
  </si>
  <si>
    <t>122</t>
  </si>
  <si>
    <t>1.2. A települési önkormányzatok egyes köznevelési feladatainak támogatása (11/C űrlap 4. sor 6. oszlop)</t>
  </si>
  <si>
    <t>123</t>
  </si>
  <si>
    <t>1.3.2.1-1.3.2.2. Egyes szociális és gyermekjóléti feladatok támogatása - család és gyermekjóléti szolgálat/központ (11/C űrlap 5. sor 6. oszlop)</t>
  </si>
  <si>
    <t>124</t>
  </si>
  <si>
    <t>1.3.2.3-1.3.2.15 Egyes szociális és gyermekjóléti feladatok támogatása - család és gyermekjóléti szolgálat/központ kivételével (11/C űrlap 6. sor 6. oszlop)</t>
  </si>
  <si>
    <t>125</t>
  </si>
  <si>
    <t>1.3.3. Bölcsőde, mini bölcsőde támogatása  (11/C űrlap 7. sor 6. oszlop)</t>
  </si>
  <si>
    <t>126</t>
  </si>
  <si>
    <t>1.3.4. A települési önkormányzatok által biztosított egyes szociális szakosított ellátások, valamint a gyermekek átmeneti gondozásával kapcsolatos feladatok támogatása  (11/C űrlap 8. sor 6. oszlop)</t>
  </si>
  <si>
    <t>127</t>
  </si>
  <si>
    <t>1.4.1. Intézményi gyermekétkeztetés támogatása  (11/C űrlap 9. sor 6. oszlop)</t>
  </si>
  <si>
    <t>128</t>
  </si>
  <si>
    <t>1.4.2. Rászoruló gyermekek szünidei étkeztetése  (11/C űrlap 10. sor 6. oszlop)</t>
  </si>
  <si>
    <t>129</t>
  </si>
  <si>
    <t>1.3.4.1. A finanszírozás szempontjából elismert szakmai dolgozók bértámogatása (11/D űrlap 1 sor 3. oszlop adata)</t>
  </si>
  <si>
    <t>130</t>
  </si>
  <si>
    <t>1.3.4.2. Intézményüzemeltetési támogatás (11/D űrlap 2 sor 3. oszlop adata)</t>
  </si>
  <si>
    <t>131</t>
  </si>
  <si>
    <t>A 11/C űrlap 4. során elszámolt 2. melléklet 1.2.3. az óvodapedagógusok minősítéséhez kapcsolódó támogatás összege</t>
  </si>
  <si>
    <t>132</t>
  </si>
  <si>
    <t>A 11/C űrlap 4. során elszámolt 2. melléklet 1.2.3. az óvodapedagógusok minősítéséhez kapcsolódó támogatásból lemondás összege elszámolás alapján (11/L űrlap 10. sor 3. oszlop adata)</t>
  </si>
  <si>
    <t>133</t>
  </si>
  <si>
    <t>A 11/C űrlap 4. során elszámolt 2. melléklet 1.2.3. az óvodapedagógusok minősítéséhez kapcsolódó támogatásból pótigénylés összege elszámolás alapján (11/L űrlap 11. sor 3. oszlop adata)</t>
  </si>
  <si>
    <t>Kondoros Város Önkormányzat</t>
  </si>
  <si>
    <t>2021. évi állami támogatás</t>
  </si>
  <si>
    <t>12/A - Mérleg</t>
  </si>
  <si>
    <t>#</t>
  </si>
  <si>
    <t>Előző időszak</t>
  </si>
  <si>
    <t>Módosítások (+/-)</t>
  </si>
  <si>
    <t>Tárgyi időszak</t>
  </si>
  <si>
    <t>01</t>
  </si>
  <si>
    <t>A/I/1 Vagyoni értékű jogok</t>
  </si>
  <si>
    <t>02</t>
  </si>
  <si>
    <t>A/I/2 Szellemi termékek</t>
  </si>
  <si>
    <t>04</t>
  </si>
  <si>
    <t>A/I Immateriális javak (=A/I/1+A/I/2+A/I/3)</t>
  </si>
  <si>
    <t>05</t>
  </si>
  <si>
    <t>A/II/1 Ingatlanok és a kapcsolódó vagyoni értékű jogok</t>
  </si>
  <si>
    <t>06</t>
  </si>
  <si>
    <t>A/II/2 Gépek, berendezések, felszerelések, járművek</t>
  </si>
  <si>
    <t>08</t>
  </si>
  <si>
    <t>A/II/4 Beruházások, felújítások</t>
  </si>
  <si>
    <t>A/II Tárgyi eszközök  (=A/II/1+...+A/II/5)</t>
  </si>
  <si>
    <t>A/III/1 Tartós részesedések (=A/III/1a+…+A/III/1f)</t>
  </si>
  <si>
    <t>A/III/1b - ebből: tartós részesedések nem pénzügyi vállalkozásban</t>
  </si>
  <si>
    <t>A/III/1e - ebből: egyéb tartós részesedések (kivéve befektetési jegyek)</t>
  </si>
  <si>
    <t>A/III Befektetett pénzügyi eszközök (=A/III/1+A/III/2+A/III/3)</t>
  </si>
  <si>
    <t>A) NEMZETI VAGYONBA TARTOZÓ BEFEKTETETT ESZKÖZÖK (=A/I+A/II+A/III+A/IV)</t>
  </si>
  <si>
    <t>B/I/1 Vásárolt készletek</t>
  </si>
  <si>
    <t>B/I/4  Befejezetlen termelés, félkész termékek, késztermékek</t>
  </si>
  <si>
    <t>B/I Készletek (=B/I/1+…+B/I/5)</t>
  </si>
  <si>
    <t>B) NEMZETI VAGYONBA TARTOZÓ FORGÓESZKÖZÖK (= B/I+B/II)</t>
  </si>
  <si>
    <t>C/II/1 Forintpénztár</t>
  </si>
  <si>
    <t>C/II Pénztárak, csekkek, betétkönyvek (=C/II/1+C/II/2+C/II/3)</t>
  </si>
  <si>
    <t>C/III/1 Kincstáron kívüli forintszámlák</t>
  </si>
  <si>
    <t>C/III/2 Kincstárban vezetett forintszámlák</t>
  </si>
  <si>
    <t>C/III Forintszámlák (=C/III/1+C/III/2)</t>
  </si>
  <si>
    <t>C) PÉNZESZKÖZÖK (=C/I+…+C/IV)</t>
  </si>
  <si>
    <t>D/I/3 Költségvetési évben esedékes követelések közhatalmi bevételre (=D/I/3a+…+D/I/3f)</t>
  </si>
  <si>
    <t>D/I/3d - ebből: költségvetési évben esedékes követelések vagyoni típusú adókra</t>
  </si>
  <si>
    <t>D/I/3e - ebből: költségvetési évben esedékes követelések termékek és szolgáltatások adóira</t>
  </si>
  <si>
    <t>D/I/3f - ebből: költségvetési évben esedékes követelések egyéb közhatalmi bevételekre</t>
  </si>
  <si>
    <t>D/I/4 Költségvetési évben esedékes követelések működési bevételre (=D/I/4a+…+D/I/4i)</t>
  </si>
  <si>
    <t>D/I/4a - ebből: költségvetési évben esedékes követelések készletértékesítés ellenértékére, szolgáltatások ellenértékére, közvetített szolgáltatások ellenértékére</t>
  </si>
  <si>
    <t>D/I/4b - ebből: költségvetési évben esedékes követelések tulajdonosi bevételekre</t>
  </si>
  <si>
    <t>D/I/4c - ebből: költségvetési évben esedékes követelések ellátási díjakra</t>
  </si>
  <si>
    <t>D/I/4d - ebből: költségvetési évben esedékes követelések kiszámlázott általános forgalmi adóra</t>
  </si>
  <si>
    <t>D/I/4i - ebből: költségvetési évben esedékes követelések egyéb működési bevételekre</t>
  </si>
  <si>
    <t>D/I/6 Költségvetési évben esedékes követelések működési célú átvett pénzeszközre (&gt;=D/I/6a+D/I/6b+D/I/6c)</t>
  </si>
  <si>
    <t>D/I/6c - ebből: költségvetési évben esedékes követelések működési célú visszatérítendő támogatások, kölcsönök visszatérülésére államháztartáson kívülről</t>
  </si>
  <si>
    <t>D/I/7 Költségvetési évben esedékes követelések felhalmozási célú átvett pénzeszközre (&gt;=D/I/7a+D/I/7b+D/I/7c)</t>
  </si>
  <si>
    <t>D/I Költségvetési évben esedékes követelések (=D/I/1+…+D/I/8)</t>
  </si>
  <si>
    <t>D/II/3 Költségvetési évet követően esedékes követelések közhatalmi bevételre (=D/II/3a+…+D/II/3f)</t>
  </si>
  <si>
    <t>D/II/3d - ebből: költségvetési évet követően esedékes követelések vagyoni típusú adókra</t>
  </si>
  <si>
    <t>D/II/3e - ebből: költségvetési évet követően esedékes követelések termékek és szolgáltatások adóira</t>
  </si>
  <si>
    <t>D/II/3f - ebből: költségvetési évet követően esedékes követelések egyéb közhatalmi bevételekre</t>
  </si>
  <si>
    <t>145</t>
  </si>
  <si>
    <t>D/II Költségvetési évet követően esedékes követelések (=D/II/1+…+D/II/8)</t>
  </si>
  <si>
    <t>146</t>
  </si>
  <si>
    <t>D/III/1 Adott előlegek (=D/III/1a+…+D/III/1f)</t>
  </si>
  <si>
    <t>148</t>
  </si>
  <si>
    <t>D/III/1b - ebből: beruházásokra, felújításokra adott előlegek</t>
  </si>
  <si>
    <t>150</t>
  </si>
  <si>
    <t>D/III/1d - ebből: igénybe vett szolgáltatásra adott előlegek</t>
  </si>
  <si>
    <t>151</t>
  </si>
  <si>
    <t>D/III/1e - ebből: foglalkoztatottaknak adott előlegek</t>
  </si>
  <si>
    <t>152</t>
  </si>
  <si>
    <t>D/III/1f - ebből: túlfizetések, téves és visszajáró kifizetések</t>
  </si>
  <si>
    <t>155</t>
  </si>
  <si>
    <t>D/III/4 Forgótőke elszámolása</t>
  </si>
  <si>
    <t>158</t>
  </si>
  <si>
    <t>D/III/7 Folyósított, megelőlegezett társadalombiztosítási és családtámogatási ellátások elszámolása</t>
  </si>
  <si>
    <t>161</t>
  </si>
  <si>
    <t>D/III Követelés jellegű sajátos elszámolások (=D/III/1+…+D/III/9)</t>
  </si>
  <si>
    <t>162</t>
  </si>
  <si>
    <t>D) KÖVETELÉSEK  (=D/I+D/II+D/III)</t>
  </si>
  <si>
    <t>164</t>
  </si>
  <si>
    <t>E/I/2 Más előzetesen felszámított levonható általános forgalmi adó</t>
  </si>
  <si>
    <t>165</t>
  </si>
  <si>
    <t>E/I/3 Adott előleghez kapcsolódó előzetesen felszámított nem levonható általános forgalmi adó</t>
  </si>
  <si>
    <t>166</t>
  </si>
  <si>
    <t>E/I/4 Más előzetesen felszámított nem levonható általános forgalmi adó</t>
  </si>
  <si>
    <t>167</t>
  </si>
  <si>
    <t>E/I Előzetesen felszámított általános forgalmi adó elszámolása (=E/I/1+…+E/I/4)</t>
  </si>
  <si>
    <t>169</t>
  </si>
  <si>
    <t>E/II/2 Más fizetendő általános forgalmi adó</t>
  </si>
  <si>
    <t>170</t>
  </si>
  <si>
    <t>E/II Fizetendő általános forgalmi adó elszámolása (=E/II/1+E/II/2)</t>
  </si>
  <si>
    <t>174</t>
  </si>
  <si>
    <t>E) EGYÉB SAJÁTOS ELSZÁMOLÁSOK (=E/I+E/II+E/III)</t>
  </si>
  <si>
    <t>179</t>
  </si>
  <si>
    <t>ESZKÖZÖK ÖSSZESEN (=A+B+C+D+E+F)</t>
  </si>
  <si>
    <t>180</t>
  </si>
  <si>
    <t>G/I  Nemzeti vagyon induláskori értéke</t>
  </si>
  <si>
    <t>181</t>
  </si>
  <si>
    <t>G/II Nemzeti vagyon változásai</t>
  </si>
  <si>
    <t>182</t>
  </si>
  <si>
    <t>G/III Egyéb eszközök induláskori értéke és változásai</t>
  </si>
  <si>
    <t>183</t>
  </si>
  <si>
    <t>G/IV Felhalmozott eredmény</t>
  </si>
  <si>
    <t>185</t>
  </si>
  <si>
    <t>G/VI Mérleg szerinti eredmény</t>
  </si>
  <si>
    <t>186</t>
  </si>
  <si>
    <t>G/ SAJÁT TŐKE  (= G/I+…+G/VI)</t>
  </si>
  <si>
    <t>215</t>
  </si>
  <si>
    <t>H/II/3 Költségvetési évet követően esedékes kötelezettségek dologi kiadásokra</t>
  </si>
  <si>
    <t>216</t>
  </si>
  <si>
    <t>H/II/4 Költségvetési évet követően esedékes kötelezettségek ellátottak pénzbeli juttatásaira</t>
  </si>
  <si>
    <t>217</t>
  </si>
  <si>
    <t>H/II/5 Költségvetési évet követően esedékes kötelezettségek egyéb működési célú kiadásokra (&gt;=H/II/5a+H/II/5b)</t>
  </si>
  <si>
    <t>220</t>
  </si>
  <si>
    <t>H/II/6 Költségvetési évet követően esedékes kötelezettségek beruházásokra</t>
  </si>
  <si>
    <t>225</t>
  </si>
  <si>
    <t>H/II/9 Költségvetési évet követően esedékes kötelezettségek finanszírozási kiadásokra (&gt;=H/II/9a+…+H/II/9j)</t>
  </si>
  <si>
    <t>226</t>
  </si>
  <si>
    <t>H/II/9a - ebből: költségvetési évet követően esedékes kötelezettségek hosszú lejáratú hitelek, kölcsönök törlesztésére pénzügyi vállalkozásnak</t>
  </si>
  <si>
    <t>230</t>
  </si>
  <si>
    <t>H/II/9e - ebből: költségvetési évet követően esedékes kötelezettségek államháztartáson belüli megelőlegezések visszafizetésére</t>
  </si>
  <si>
    <t>236</t>
  </si>
  <si>
    <t>H/II Költségvetési évet követően esedékes kötelezettségek (=H/II/1+…+H/II/9)</t>
  </si>
  <si>
    <t>237</t>
  </si>
  <si>
    <t>H/III/1 Kapott előlegek</t>
  </si>
  <si>
    <t>239</t>
  </si>
  <si>
    <t>H/III/3 Más szervezetet megillető bevételek elszámolása</t>
  </si>
  <si>
    <t>246</t>
  </si>
  <si>
    <t>H/III Kötelezettség jellegű sajátos elszámolások (=H/III/1+…+H/III/10)</t>
  </si>
  <si>
    <t>247</t>
  </si>
  <si>
    <t>H) KÖTELEZETTSÉGEK (=H/I+H/II+H/III)</t>
  </si>
  <si>
    <t>249</t>
  </si>
  <si>
    <t>J/1 Eredményszemléletű bevételek passzív időbeli elhatárolása</t>
  </si>
  <si>
    <t>250</t>
  </si>
  <si>
    <t>J/2 Költségek, ráfordítások passzív időbeli elhatárolása</t>
  </si>
  <si>
    <t>251</t>
  </si>
  <si>
    <t>J/3 Halasztott eredményszemléletű bevételek</t>
  </si>
  <si>
    <t>252</t>
  </si>
  <si>
    <t>J) PASSZÍV IDŐBELI ELHATÁROLÁSOK (=J/1+J/2+J/3)</t>
  </si>
  <si>
    <t>253</t>
  </si>
  <si>
    <t>FORRÁSOK ÖSSZESEN (=G+H+I+J)</t>
  </si>
  <si>
    <t>07/A - Maradványkimutatás</t>
  </si>
  <si>
    <t>Összeg</t>
  </si>
  <si>
    <t>01        Alaptevékenység költségvetési bevételei</t>
  </si>
  <si>
    <t>02        Alaptevékenység költségvetési kiadásai</t>
  </si>
  <si>
    <t>03</t>
  </si>
  <si>
    <t>I          Alaptevékenység költségvetési egyenlege (=01-02)</t>
  </si>
  <si>
    <t>03        Alaptevékenység finanszírozási bevételei</t>
  </si>
  <si>
    <t>04        Alaptevékenység finanszírozási kiadásai</t>
  </si>
  <si>
    <t>II         Alaptevékenység finanszírozási egyenlege (=03-04)</t>
  </si>
  <si>
    <t>07</t>
  </si>
  <si>
    <t>A)        Alaptevékenység maradványa (=±I±II)</t>
  </si>
  <si>
    <t>C)        Összes maradvány (=A+B)</t>
  </si>
  <si>
    <t>D)        Alaptevékenység kötelezettségvállalással terhelt maradványa</t>
  </si>
  <si>
    <t>E)        Alaptevékenység szabad maradványa (=A-D)</t>
  </si>
  <si>
    <t>15/A - Kimutatás az immateriális javak, tárgyi eszközök koncesszióba, vagyonkezelésbe adott eszközök állományának alakulásáról</t>
  </si>
  <si>
    <t>Immateriális javak</t>
  </si>
  <si>
    <t>Ingatlanok és kapcsolódó vagyoni értékű jogok</t>
  </si>
  <si>
    <t>Gépek, berendezések, felszerelések, járművek</t>
  </si>
  <si>
    <t>Tenyészállatok</t>
  </si>
  <si>
    <t>Beruházások és felújítások</t>
  </si>
  <si>
    <t>Koncesszióba, vagyonkezelésbe adott eszközök</t>
  </si>
  <si>
    <t>Összesen (=3+4+5+6+7+8)</t>
  </si>
  <si>
    <t>Tárgyévi nyitó állomány (előző évi záró állomány)</t>
  </si>
  <si>
    <t>Immateriális javak beszerzése, nem aktivált beruházások</t>
  </si>
  <si>
    <t>Nem aktivált felújítások</t>
  </si>
  <si>
    <t>Térítésmentes átvétel</t>
  </si>
  <si>
    <t>Egyéb növekedés</t>
  </si>
  <si>
    <t>Összes növekedés  (=02+…+07)</t>
  </si>
  <si>
    <t>09</t>
  </si>
  <si>
    <t>Értékesítés</t>
  </si>
  <si>
    <t>Egyéb csökkenés</t>
  </si>
  <si>
    <t>Összes csökkenés (=09+…+13)</t>
  </si>
  <si>
    <t>Bruttó érték összesen (=01+08-14)</t>
  </si>
  <si>
    <t>Terv szerinti értékcsökkenés nyitó állománya</t>
  </si>
  <si>
    <t>Terv szerinti értékcsökkenés növekedése</t>
  </si>
  <si>
    <t>Terv szerinti értékcsökkenés záró állománya  (=16+17-18)</t>
  </si>
  <si>
    <t>Értékcsökkenés összesen (=19+23)</t>
  </si>
  <si>
    <t>Eszközök nettó értéke (=15-24)</t>
  </si>
  <si>
    <t>Teljesen (0-ig) leírt eszközök bruttó értéke</t>
  </si>
</sst>
</file>

<file path=xl/styles.xml><?xml version="1.0" encoding="utf-8"?>
<styleSheet xmlns="http://schemas.openxmlformats.org/spreadsheetml/2006/main">
  <numFmts count="4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#,##0&quot;AUD&quot;;\-#,##0&quot;AUD&quot;"/>
    <numFmt numFmtId="167" formatCode="#,##0&quot;AUD&quot;;[Red]\-#,##0&quot;AUD&quot;"/>
    <numFmt numFmtId="168" formatCode="#,##0.00&quot;AUD&quot;;\-#,##0.00&quot;AUD&quot;"/>
    <numFmt numFmtId="169" formatCode="#,##0.00&quot;AUD&quot;;[Red]\-#,##0.00&quot;AUD&quot;"/>
    <numFmt numFmtId="170" formatCode="_-* #,##0&quot;AUD&quot;_-;\-* #,##0&quot;AUD&quot;_-;_-* &quot;-&quot;&quot;AUD&quot;_-;_-@_-"/>
    <numFmt numFmtId="171" formatCode="_-* #,##0_A_U_D_-;\-* #,##0_A_U_D_-;_-* &quot;-&quot;_A_U_D_-;_-@_-"/>
    <numFmt numFmtId="172" formatCode="_-* #,##0.00&quot;AUD&quot;_-;\-* #,##0.00&quot;AUD&quot;_-;_-* &quot;-&quot;??&quot;AUD&quot;_-;_-@_-"/>
    <numFmt numFmtId="173" formatCode="_-* #,##0.00_A_U_D_-;\-* #,##0.00_A_U_D_-;_-* &quot;-&quot;??_A_U_D_-;_-@_-"/>
    <numFmt numFmtId="174" formatCode="[$-40E]yyyy\.\ mmmm\ d\."/>
    <numFmt numFmtId="175" formatCode="m\.\ d\.;@"/>
    <numFmt numFmtId="176" formatCode="#,##0.0"/>
    <numFmt numFmtId="177" formatCode="#,##0.00\ [$€-1];[Red]\-#,##0.00\ [$€-1]"/>
    <numFmt numFmtId="178" formatCode="#,##0_ ;[Red]\-#,##0\ "/>
    <numFmt numFmtId="179" formatCode="_-* #,##0\ _F_t_-;\-* #,##0\ _F_t_-;_-* &quot;-&quot;??\ _F_t_-;_-@_-"/>
    <numFmt numFmtId="180" formatCode="#,##0.00_ ;[Red]\-#,##0.00\ "/>
    <numFmt numFmtId="181" formatCode="#,##0\ [$€-1];[Red]\-#,##0\ [$€-1]"/>
    <numFmt numFmtId="182" formatCode="&quot;Igen&quot;;&quot;Igen&quot;;&quot;Nem&quot;"/>
    <numFmt numFmtId="183" formatCode="&quot;Igaz&quot;;&quot;Igaz&quot;;&quot;Hamis&quot;"/>
    <numFmt numFmtId="184" formatCode="&quot;Be&quot;;&quot;Be&quot;;&quot;Ki&quot;"/>
    <numFmt numFmtId="185" formatCode="mmm/yyyy"/>
    <numFmt numFmtId="186" formatCode="[$€-2]\ #\ ##,000_);[Red]\([$€-2]\ #\ ##,000\)"/>
    <numFmt numFmtId="187" formatCode="0.0"/>
    <numFmt numFmtId="188" formatCode="#,##0\ &quot;Ft&quot;"/>
    <numFmt numFmtId="189" formatCode="#,##0\ _F_t"/>
    <numFmt numFmtId="190" formatCode="#,##0_ ;\-#,##0\ "/>
    <numFmt numFmtId="191" formatCode="&quot;€&quot;#,##0;\-&quot;€&quot;#,##0"/>
    <numFmt numFmtId="192" formatCode="0__"/>
    <numFmt numFmtId="193" formatCode="_-* #,##0.0\ _F_t_-;\-* #,##0.0\ _F_t_-;_-* &quot;-&quot;??\ _F_t_-;_-@_-"/>
    <numFmt numFmtId="194" formatCode="[$¥€-2]\ #\ ##,000_);[Red]\([$€-2]\ #\ ##,000\)"/>
    <numFmt numFmtId="195" formatCode="#,##0.0000"/>
  </numFmts>
  <fonts count="75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name val="Arial CE"/>
      <family val="0"/>
    </font>
    <font>
      <sz val="9"/>
      <name val="Arial"/>
      <family val="2"/>
    </font>
    <font>
      <b/>
      <sz val="8"/>
      <name val="Arial"/>
      <family val="2"/>
    </font>
    <font>
      <i/>
      <sz val="10"/>
      <color indexed="10"/>
      <name val="Arial"/>
      <family val="2"/>
    </font>
    <font>
      <sz val="10"/>
      <color indexed="10"/>
      <name val="Arial"/>
      <family val="2"/>
    </font>
    <font>
      <sz val="9"/>
      <color indexed="8"/>
      <name val="Calibri"/>
      <family val="2"/>
    </font>
    <font>
      <sz val="8"/>
      <color indexed="10"/>
      <name val="Arial"/>
      <family val="2"/>
    </font>
    <font>
      <i/>
      <sz val="8"/>
      <color indexed="10"/>
      <name val="Arial"/>
      <family val="2"/>
    </font>
    <font>
      <b/>
      <sz val="10"/>
      <color indexed="8"/>
      <name val="Arial"/>
      <family val="2"/>
    </font>
    <font>
      <i/>
      <sz val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0"/>
      <name val="Arial "/>
      <family val="0"/>
    </font>
    <font>
      <sz val="14"/>
      <name val="Arial"/>
      <family val="2"/>
    </font>
    <font>
      <b/>
      <sz val="14"/>
      <name val="Arial CE"/>
      <family val="0"/>
    </font>
    <font>
      <b/>
      <sz val="10"/>
      <name val="Arial CE"/>
      <family val="0"/>
    </font>
    <font>
      <i/>
      <sz val="10"/>
      <name val="Arial"/>
      <family val="2"/>
    </font>
    <font>
      <b/>
      <i/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b/>
      <sz val="10"/>
      <color indexed="10"/>
      <name val="Times New Roman"/>
      <family val="1"/>
    </font>
    <font>
      <b/>
      <sz val="11"/>
      <name val="Arial"/>
      <family val="2"/>
    </font>
    <font>
      <sz val="10"/>
      <name val="Arial CE"/>
      <family val="0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4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0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9" fillId="19" borderId="1" applyNumberFormat="0" applyAlignment="0" applyProtection="0"/>
    <xf numFmtId="0" fontId="60" fillId="0" borderId="0" applyNumberFormat="0" applyFill="0" applyBorder="0" applyAlignment="0" applyProtection="0"/>
    <xf numFmtId="0" fontId="61" fillId="0" borderId="2" applyNumberFormat="0" applyFill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3" fillId="0" borderId="0" applyNumberFormat="0" applyFill="0" applyBorder="0" applyAlignment="0" applyProtection="0"/>
    <xf numFmtId="0" fontId="64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0" fillId="21" borderId="7" applyNumberFormat="0" applyFont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67" fillId="28" borderId="0" applyNumberFormat="0" applyBorder="0" applyAlignment="0" applyProtection="0"/>
    <xf numFmtId="0" fontId="68" fillId="29" borderId="8" applyNumberFormat="0" applyAlignment="0" applyProtection="0"/>
    <xf numFmtId="0" fontId="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5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1" fillId="30" borderId="0" applyNumberFormat="0" applyBorder="0" applyAlignment="0" applyProtection="0"/>
    <xf numFmtId="0" fontId="72" fillId="31" borderId="0" applyNumberFormat="0" applyBorder="0" applyAlignment="0" applyProtection="0"/>
    <xf numFmtId="0" fontId="73" fillId="29" borderId="1" applyNumberFormat="0" applyAlignment="0" applyProtection="0"/>
    <xf numFmtId="9" fontId="0" fillId="0" borderId="0" applyFont="0" applyFill="0" applyBorder="0" applyAlignment="0" applyProtection="0"/>
  </cellStyleXfs>
  <cellXfs count="475">
    <xf numFmtId="0" fontId="0" fillId="0" borderId="0" xfId="0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4" fillId="0" borderId="0" xfId="0" applyFont="1" applyAlignment="1">
      <alignment/>
    </xf>
    <xf numFmtId="3" fontId="0" fillId="0" borderId="0" xfId="0" applyNumberFormat="1" applyAlignment="1">
      <alignment/>
    </xf>
    <xf numFmtId="175" fontId="0" fillId="0" borderId="0" xfId="0" applyNumberFormat="1" applyAlignment="1">
      <alignment/>
    </xf>
    <xf numFmtId="175" fontId="0" fillId="0" borderId="10" xfId="0" applyNumberFormat="1" applyBorder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1" fillId="32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/>
    </xf>
    <xf numFmtId="49" fontId="0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/>
    </xf>
    <xf numFmtId="49" fontId="4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0" fontId="5" fillId="32" borderId="10" xfId="0" applyFont="1" applyFill="1" applyBorder="1" applyAlignment="1">
      <alignment vertical="center"/>
    </xf>
    <xf numFmtId="49" fontId="5" fillId="32" borderId="10" xfId="0" applyNumberFormat="1" applyFont="1" applyFill="1" applyBorder="1" applyAlignment="1">
      <alignment vertical="center"/>
    </xf>
    <xf numFmtId="0" fontId="5" fillId="32" borderId="10" xfId="0" applyFont="1" applyFill="1" applyBorder="1" applyAlignment="1">
      <alignment vertical="center" wrapText="1"/>
    </xf>
    <xf numFmtId="3" fontId="5" fillId="32" borderId="10" xfId="0" applyNumberFormat="1" applyFont="1" applyFill="1" applyBorder="1" applyAlignment="1">
      <alignment vertical="center"/>
    </xf>
    <xf numFmtId="0" fontId="5" fillId="32" borderId="10" xfId="0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vertical="center"/>
    </xf>
    <xf numFmtId="3" fontId="6" fillId="0" borderId="10" xfId="0" applyNumberFormat="1" applyFont="1" applyFill="1" applyBorder="1" applyAlignment="1">
      <alignment horizontal="right" vertical="center"/>
    </xf>
    <xf numFmtId="3" fontId="4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3" fontId="4" fillId="0" borderId="10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 vertical="center"/>
    </xf>
    <xf numFmtId="3" fontId="6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3" fontId="10" fillId="0" borderId="10" xfId="0" applyNumberFormat="1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3" fontId="6" fillId="32" borderId="10" xfId="0" applyNumberFormat="1" applyFont="1" applyFill="1" applyBorder="1" applyAlignment="1">
      <alignment vertical="center"/>
    </xf>
    <xf numFmtId="0" fontId="4" fillId="0" borderId="10" xfId="0" applyFont="1" applyBorder="1" applyAlignment="1">
      <alignment/>
    </xf>
    <xf numFmtId="0" fontId="5" fillId="0" borderId="10" xfId="0" applyFont="1" applyFill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175" fontId="4" fillId="0" borderId="10" xfId="0" applyNumberFormat="1" applyFont="1" applyBorder="1" applyAlignment="1">
      <alignment/>
    </xf>
    <xf numFmtId="3" fontId="11" fillId="0" borderId="10" xfId="0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175" fontId="0" fillId="0" borderId="10" xfId="0" applyNumberFormat="1" applyFont="1" applyBorder="1" applyAlignment="1">
      <alignment/>
    </xf>
    <xf numFmtId="3" fontId="1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wrapText="1"/>
    </xf>
    <xf numFmtId="3" fontId="12" fillId="0" borderId="10" xfId="0" applyNumberFormat="1" applyFont="1" applyBorder="1" applyAlignment="1">
      <alignment wrapText="1"/>
    </xf>
    <xf numFmtId="0" fontId="0" fillId="32" borderId="10" xfId="0" applyFont="1" applyFill="1" applyBorder="1" applyAlignment="1">
      <alignment/>
    </xf>
    <xf numFmtId="0" fontId="1" fillId="32" borderId="10" xfId="0" applyFont="1" applyFill="1" applyBorder="1" applyAlignment="1">
      <alignment horizontal="left" vertical="center" wrapText="1"/>
    </xf>
    <xf numFmtId="0" fontId="9" fillId="32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/>
    </xf>
    <xf numFmtId="0" fontId="9" fillId="32" borderId="10" xfId="0" applyFont="1" applyFill="1" applyBorder="1" applyAlignment="1">
      <alignment vertical="center"/>
    </xf>
    <xf numFmtId="49" fontId="9" fillId="32" borderId="10" xfId="0" applyNumberFormat="1" applyFont="1" applyFill="1" applyBorder="1" applyAlignment="1">
      <alignment vertical="center"/>
    </xf>
    <xf numFmtId="0" fontId="9" fillId="32" borderId="10" xfId="0" applyFont="1" applyFill="1" applyBorder="1" applyAlignment="1">
      <alignment vertical="center" wrapText="1"/>
    </xf>
    <xf numFmtId="3" fontId="9" fillId="32" borderId="10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49" fontId="1" fillId="0" borderId="10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vertical="center" wrapText="1"/>
    </xf>
    <xf numFmtId="3" fontId="1" fillId="0" borderId="10" xfId="0" applyNumberFormat="1" applyFont="1" applyFill="1" applyBorder="1" applyAlignment="1">
      <alignment vertical="center"/>
    </xf>
    <xf numFmtId="3" fontId="1" fillId="0" borderId="10" xfId="0" applyNumberFormat="1" applyFont="1" applyFill="1" applyBorder="1" applyAlignment="1">
      <alignment horizontal="right" vertical="center"/>
    </xf>
    <xf numFmtId="0" fontId="9" fillId="0" borderId="10" xfId="0" applyFont="1" applyFill="1" applyBorder="1" applyAlignment="1">
      <alignment vertical="center"/>
    </xf>
    <xf numFmtId="49" fontId="9" fillId="0" borderId="10" xfId="0" applyNumberFormat="1" applyFont="1" applyFill="1" applyBorder="1" applyAlignment="1">
      <alignment vertical="center"/>
    </xf>
    <xf numFmtId="0" fontId="9" fillId="0" borderId="10" xfId="0" applyFont="1" applyFill="1" applyBorder="1" applyAlignment="1">
      <alignment vertical="center" wrapText="1"/>
    </xf>
    <xf numFmtId="3" fontId="9" fillId="0" borderId="10" xfId="0" applyNumberFormat="1" applyFont="1" applyFill="1" applyBorder="1" applyAlignment="1">
      <alignment vertical="center"/>
    </xf>
    <xf numFmtId="0" fontId="1" fillId="0" borderId="0" xfId="0" applyFont="1" applyAlignment="1">
      <alignment wrapText="1"/>
    </xf>
    <xf numFmtId="3" fontId="13" fillId="0" borderId="10" xfId="0" applyNumberFormat="1" applyFont="1" applyFill="1" applyBorder="1" applyAlignment="1">
      <alignment vertical="center"/>
    </xf>
    <xf numFmtId="3" fontId="14" fillId="0" borderId="10" xfId="0" applyNumberFormat="1" applyFont="1" applyFill="1" applyBorder="1" applyAlignment="1">
      <alignment vertical="center"/>
    </xf>
    <xf numFmtId="0" fontId="9" fillId="0" borderId="0" xfId="0" applyFont="1" applyAlignment="1">
      <alignment/>
    </xf>
    <xf numFmtId="0" fontId="1" fillId="0" borderId="0" xfId="0" applyFont="1" applyFill="1" applyAlignment="1">
      <alignment/>
    </xf>
    <xf numFmtId="0" fontId="9" fillId="32" borderId="10" xfId="0" applyFont="1" applyFill="1" applyBorder="1" applyAlignment="1">
      <alignment horizontal="left" vertical="center" wrapText="1"/>
    </xf>
    <xf numFmtId="49" fontId="15" fillId="32" borderId="10" xfId="0" applyNumberFormat="1" applyFont="1" applyFill="1" applyBorder="1" applyAlignment="1">
      <alignment/>
    </xf>
    <xf numFmtId="0" fontId="15" fillId="32" borderId="10" xfId="0" applyFont="1" applyFill="1" applyBorder="1" applyAlignment="1">
      <alignment/>
    </xf>
    <xf numFmtId="3" fontId="15" fillId="32" borderId="10" xfId="0" applyNumberFormat="1" applyFont="1" applyFill="1" applyBorder="1" applyAlignment="1">
      <alignment/>
    </xf>
    <xf numFmtId="0" fontId="15" fillId="32" borderId="10" xfId="0" applyFont="1" applyFill="1" applyBorder="1" applyAlignment="1">
      <alignment wrapText="1"/>
    </xf>
    <xf numFmtId="49" fontId="0" fillId="32" borderId="10" xfId="0" applyNumberFormat="1" applyFont="1" applyFill="1" applyBorder="1" applyAlignment="1">
      <alignment/>
    </xf>
    <xf numFmtId="3" fontId="16" fillId="0" borderId="10" xfId="0" applyNumberFormat="1" applyFont="1" applyFill="1" applyBorder="1" applyAlignment="1">
      <alignment vertical="center"/>
    </xf>
    <xf numFmtId="3" fontId="4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175" fontId="1" fillId="0" borderId="10" xfId="0" applyNumberFormat="1" applyFont="1" applyBorder="1" applyAlignment="1">
      <alignment vertical="center"/>
    </xf>
    <xf numFmtId="3" fontId="1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49" fontId="15" fillId="32" borderId="10" xfId="0" applyNumberFormat="1" applyFont="1" applyFill="1" applyBorder="1" applyAlignment="1">
      <alignment vertical="center"/>
    </xf>
    <xf numFmtId="0" fontId="15" fillId="32" borderId="10" xfId="0" applyFont="1" applyFill="1" applyBorder="1" applyAlignment="1">
      <alignment vertical="center"/>
    </xf>
    <xf numFmtId="3" fontId="15" fillId="32" borderId="10" xfId="0" applyNumberFormat="1" applyFont="1" applyFill="1" applyBorder="1" applyAlignment="1">
      <alignment vertical="center"/>
    </xf>
    <xf numFmtId="0" fontId="0" fillId="32" borderId="10" xfId="0" applyFont="1" applyFill="1" applyBorder="1" applyAlignment="1">
      <alignment vertical="center"/>
    </xf>
    <xf numFmtId="0" fontId="4" fillId="32" borderId="10" xfId="0" applyFont="1" applyFill="1" applyBorder="1" applyAlignment="1">
      <alignment vertical="center"/>
    </xf>
    <xf numFmtId="3" fontId="4" fillId="32" borderId="10" xfId="0" applyNumberFormat="1" applyFont="1" applyFill="1" applyBorder="1" applyAlignment="1">
      <alignment vertical="center"/>
    </xf>
    <xf numFmtId="175" fontId="9" fillId="32" borderId="10" xfId="0" applyNumberFormat="1" applyFont="1" applyFill="1" applyBorder="1" applyAlignment="1">
      <alignment vertical="center"/>
    </xf>
    <xf numFmtId="0" fontId="9" fillId="0" borderId="10" xfId="0" applyFont="1" applyBorder="1" applyAlignment="1">
      <alignment vertical="center"/>
    </xf>
    <xf numFmtId="3" fontId="9" fillId="0" borderId="10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3" fontId="9" fillId="0" borderId="0" xfId="0" applyNumberFormat="1" applyFont="1" applyBorder="1" applyAlignment="1">
      <alignment vertical="center"/>
    </xf>
    <xf numFmtId="49" fontId="15" fillId="32" borderId="10" xfId="0" applyNumberFormat="1" applyFont="1" applyFill="1" applyBorder="1" applyAlignment="1">
      <alignment vertical="center" shrinkToFit="1"/>
    </xf>
    <xf numFmtId="3" fontId="0" fillId="0" borderId="0" xfId="0" applyNumberFormat="1" applyAlignment="1">
      <alignment vertical="center"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vertical="center" shrinkToFit="1"/>
    </xf>
    <xf numFmtId="3" fontId="4" fillId="33" borderId="0" xfId="0" applyNumberFormat="1" applyFont="1" applyFill="1" applyBorder="1" applyAlignment="1">
      <alignment vertical="center"/>
    </xf>
    <xf numFmtId="0" fontId="0" fillId="33" borderId="0" xfId="0" applyFill="1" applyBorder="1" applyAlignment="1">
      <alignment/>
    </xf>
    <xf numFmtId="0" fontId="4" fillId="33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vertical="center" shrinkToFit="1"/>
    </xf>
    <xf numFmtId="3" fontId="4" fillId="33" borderId="10" xfId="0" applyNumberFormat="1" applyFont="1" applyFill="1" applyBorder="1" applyAlignment="1">
      <alignment vertical="center"/>
    </xf>
    <xf numFmtId="0" fontId="4" fillId="32" borderId="10" xfId="0" applyFont="1" applyFill="1" applyBorder="1" applyAlignment="1">
      <alignment/>
    </xf>
    <xf numFmtId="3" fontId="4" fillId="32" borderId="10" xfId="0" applyNumberFormat="1" applyFont="1" applyFill="1" applyBorder="1" applyAlignment="1">
      <alignment/>
    </xf>
    <xf numFmtId="3" fontId="5" fillId="32" borderId="10" xfId="0" applyNumberFormat="1" applyFont="1" applyFill="1" applyBorder="1" applyAlignment="1">
      <alignment/>
    </xf>
    <xf numFmtId="175" fontId="4" fillId="32" borderId="10" xfId="0" applyNumberFormat="1" applyFont="1" applyFill="1" applyBorder="1" applyAlignment="1">
      <alignment/>
    </xf>
    <xf numFmtId="0" fontId="4" fillId="32" borderId="10" xfId="0" applyFont="1" applyFill="1" applyBorder="1" applyAlignment="1">
      <alignment vertical="center" wrapText="1"/>
    </xf>
    <xf numFmtId="0" fontId="0" fillId="32" borderId="10" xfId="0" applyFill="1" applyBorder="1" applyAlignment="1">
      <alignment/>
    </xf>
    <xf numFmtId="175" fontId="0" fillId="32" borderId="10" xfId="0" applyNumberFormat="1" applyFill="1" applyBorder="1" applyAlignment="1">
      <alignment/>
    </xf>
    <xf numFmtId="0" fontId="4" fillId="32" borderId="10" xfId="0" applyFont="1" applyFill="1" applyBorder="1" applyAlignment="1">
      <alignment vertical="center" wrapText="1" shrinkToFit="1"/>
    </xf>
    <xf numFmtId="0" fontId="4" fillId="32" borderId="10" xfId="0" applyFont="1" applyFill="1" applyBorder="1" applyAlignment="1">
      <alignment wrapText="1"/>
    </xf>
    <xf numFmtId="0" fontId="6" fillId="0" borderId="10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4" fillId="0" borderId="0" xfId="0" applyFont="1" applyFill="1" applyAlignment="1">
      <alignment/>
    </xf>
    <xf numFmtId="0" fontId="12" fillId="0" borderId="10" xfId="0" applyFont="1" applyBorder="1" applyAlignment="1">
      <alignment vertical="center" wrapText="1"/>
    </xf>
    <xf numFmtId="0" fontId="4" fillId="0" borderId="10" xfId="0" applyFont="1" applyBorder="1" applyAlignment="1">
      <alignment wrapText="1"/>
    </xf>
    <xf numFmtId="3" fontId="0" fillId="0" borderId="10" xfId="0" applyNumberFormat="1" applyFont="1" applyFill="1" applyBorder="1" applyAlignment="1">
      <alignment horizontal="right" vertical="center"/>
    </xf>
    <xf numFmtId="3" fontId="1" fillId="0" borderId="10" xfId="0" applyNumberFormat="1" applyFont="1" applyBorder="1" applyAlignment="1">
      <alignment/>
    </xf>
    <xf numFmtId="0" fontId="19" fillId="0" borderId="10" xfId="0" applyFont="1" applyBorder="1" applyAlignment="1">
      <alignment horizontal="center" vertical="center"/>
    </xf>
    <xf numFmtId="49" fontId="19" fillId="0" borderId="10" xfId="0" applyNumberFormat="1" applyFont="1" applyBorder="1" applyAlignment="1">
      <alignment horizontal="centerContinuous" vertical="center" wrapText="1"/>
    </xf>
    <xf numFmtId="0" fontId="19" fillId="0" borderId="10" xfId="0" applyFont="1" applyBorder="1" applyAlignment="1">
      <alignment horizontal="right" vertical="center" wrapText="1"/>
    </xf>
    <xf numFmtId="3" fontId="19" fillId="0" borderId="10" xfId="0" applyNumberFormat="1" applyFont="1" applyBorder="1" applyAlignment="1">
      <alignment horizontal="right" vertical="center"/>
    </xf>
    <xf numFmtId="3" fontId="19" fillId="0" borderId="10" xfId="0" applyNumberFormat="1" applyFont="1" applyBorder="1" applyAlignment="1">
      <alignment horizontal="center" vertical="center" wrapText="1"/>
    </xf>
    <xf numFmtId="3" fontId="19" fillId="34" borderId="10" xfId="0" applyNumberFormat="1" applyFont="1" applyFill="1" applyBorder="1" applyAlignment="1">
      <alignment horizontal="right" vertical="center"/>
    </xf>
    <xf numFmtId="49" fontId="19" fillId="0" borderId="10" xfId="0" applyNumberFormat="1" applyFont="1" applyBorder="1" applyAlignment="1">
      <alignment horizontal="centerContinuous" vertical="center"/>
    </xf>
    <xf numFmtId="3" fontId="19" fillId="0" borderId="10" xfId="0" applyNumberFormat="1" applyFont="1" applyBorder="1" applyAlignment="1">
      <alignment horizontal="center" vertical="center"/>
    </xf>
    <xf numFmtId="3" fontId="19" fillId="34" borderId="10" xfId="0" applyNumberFormat="1" applyFont="1" applyFill="1" applyBorder="1" applyAlignment="1">
      <alignment horizontal="right"/>
    </xf>
    <xf numFmtId="0" fontId="19" fillId="34" borderId="10" xfId="0" applyFont="1" applyFill="1" applyBorder="1" applyAlignment="1">
      <alignment horizontal="left" vertical="center" wrapText="1"/>
    </xf>
    <xf numFmtId="0" fontId="19" fillId="34" borderId="10" xfId="0" applyNumberFormat="1" applyFont="1" applyFill="1" applyBorder="1" applyAlignment="1" quotePrefix="1">
      <alignment horizontal="center" vertical="center"/>
    </xf>
    <xf numFmtId="190" fontId="20" fillId="34" borderId="10" xfId="40" applyNumberFormat="1" applyFont="1" applyFill="1" applyBorder="1" applyAlignment="1">
      <alignment horizontal="right"/>
    </xf>
    <xf numFmtId="3" fontId="20" fillId="34" borderId="10" xfId="0" applyNumberFormat="1" applyFont="1" applyFill="1" applyBorder="1" applyAlignment="1">
      <alignment horizontal="right"/>
    </xf>
    <xf numFmtId="0" fontId="15" fillId="34" borderId="10" xfId="0" applyFont="1" applyFill="1" applyBorder="1" applyAlignment="1">
      <alignment horizontal="left" vertical="center" wrapText="1"/>
    </xf>
    <xf numFmtId="0" fontId="15" fillId="34" borderId="10" xfId="0" applyNumberFormat="1" applyFont="1" applyFill="1" applyBorder="1" applyAlignment="1" quotePrefix="1">
      <alignment horizontal="center" vertical="center"/>
    </xf>
    <xf numFmtId="190" fontId="21" fillId="34" borderId="10" xfId="40" applyNumberFormat="1" applyFont="1" applyFill="1" applyBorder="1" applyAlignment="1">
      <alignment horizontal="right"/>
    </xf>
    <xf numFmtId="3" fontId="21" fillId="34" borderId="10" xfId="0" applyNumberFormat="1" applyFont="1" applyFill="1" applyBorder="1" applyAlignment="1">
      <alignment horizontal="right"/>
    </xf>
    <xf numFmtId="3" fontId="15" fillId="34" borderId="10" xfId="0" applyNumberFormat="1" applyFont="1" applyFill="1" applyBorder="1" applyAlignment="1">
      <alignment horizontal="right"/>
    </xf>
    <xf numFmtId="49" fontId="19" fillId="0" borderId="10" xfId="0" applyNumberFormat="1" applyFont="1" applyBorder="1" applyAlignment="1" quotePrefix="1">
      <alignment horizontal="centerContinuous" vertical="center"/>
    </xf>
    <xf numFmtId="3" fontId="19" fillId="34" borderId="10" xfId="0" applyNumberFormat="1" applyFont="1" applyFill="1" applyBorder="1" applyAlignment="1">
      <alignment/>
    </xf>
    <xf numFmtId="3" fontId="19" fillId="34" borderId="10" xfId="40" applyNumberFormat="1" applyFont="1" applyFill="1" applyBorder="1" applyAlignment="1">
      <alignment/>
    </xf>
    <xf numFmtId="3" fontId="15" fillId="34" borderId="10" xfId="40" applyNumberFormat="1" applyFont="1" applyFill="1" applyBorder="1" applyAlignment="1">
      <alignment/>
    </xf>
    <xf numFmtId="179" fontId="15" fillId="34" borderId="10" xfId="40" applyNumberFormat="1" applyFont="1" applyFill="1" applyBorder="1" applyAlignment="1">
      <alignment horizontal="right"/>
    </xf>
    <xf numFmtId="179" fontId="21" fillId="34" borderId="10" xfId="40" applyNumberFormat="1" applyFont="1" applyFill="1" applyBorder="1" applyAlignment="1">
      <alignment/>
    </xf>
    <xf numFmtId="179" fontId="15" fillId="34" borderId="10" xfId="40" applyNumberFormat="1" applyFont="1" applyFill="1" applyBorder="1" applyAlignment="1">
      <alignment horizontal="center"/>
    </xf>
    <xf numFmtId="3" fontId="20" fillId="34" borderId="10" xfId="40" applyNumberFormat="1" applyFont="1" applyFill="1" applyBorder="1" applyAlignment="1">
      <alignment/>
    </xf>
    <xf numFmtId="179" fontId="20" fillId="34" borderId="10" xfId="40" applyNumberFormat="1" applyFont="1" applyFill="1" applyBorder="1" applyAlignment="1">
      <alignment horizontal="center"/>
    </xf>
    <xf numFmtId="0" fontId="4" fillId="32" borderId="10" xfId="0" applyFont="1" applyFill="1" applyBorder="1" applyAlignment="1">
      <alignment vertical="center" shrinkToFit="1"/>
    </xf>
    <xf numFmtId="0" fontId="19" fillId="35" borderId="10" xfId="0" applyFont="1" applyFill="1" applyBorder="1" applyAlignment="1">
      <alignment vertical="center"/>
    </xf>
    <xf numFmtId="3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4" fillId="0" borderId="0" xfId="0" applyFont="1" applyAlignment="1">
      <alignment wrapText="1"/>
    </xf>
    <xf numFmtId="0" fontId="4" fillId="36" borderId="10" xfId="0" applyFont="1" applyFill="1" applyBorder="1" applyAlignment="1">
      <alignment wrapText="1"/>
    </xf>
    <xf numFmtId="0" fontId="0" fillId="0" borderId="0" xfId="0" applyFont="1" applyAlignment="1">
      <alignment horizontal="left" vertical="center" wrapText="1"/>
    </xf>
    <xf numFmtId="0" fontId="4" fillId="36" borderId="10" xfId="0" applyFont="1" applyFill="1" applyBorder="1" applyAlignment="1">
      <alignment horizontal="left" wrapText="1"/>
    </xf>
    <xf numFmtId="175" fontId="0" fillId="32" borderId="10" xfId="0" applyNumberFormat="1" applyFont="1" applyFill="1" applyBorder="1" applyAlignment="1">
      <alignment/>
    </xf>
    <xf numFmtId="3" fontId="0" fillId="0" borderId="10" xfId="0" applyNumberFormat="1" applyFont="1" applyBorder="1" applyAlignment="1">
      <alignment vertical="center"/>
    </xf>
    <xf numFmtId="0" fontId="4" fillId="0" borderId="0" xfId="0" applyFont="1" applyAlignment="1">
      <alignment horizontal="center"/>
    </xf>
    <xf numFmtId="0" fontId="4" fillId="32" borderId="10" xfId="0" applyFont="1" applyFill="1" applyBorder="1" applyAlignment="1">
      <alignment horizontal="centerContinuous"/>
    </xf>
    <xf numFmtId="0" fontId="4" fillId="32" borderId="10" xfId="0" applyFont="1" applyFill="1" applyBorder="1" applyAlignment="1">
      <alignment horizontal="center"/>
    </xf>
    <xf numFmtId="0" fontId="4" fillId="32" borderId="10" xfId="0" applyFont="1" applyFill="1" applyBorder="1" applyAlignment="1">
      <alignment horizontal="center" wrapText="1"/>
    </xf>
    <xf numFmtId="3" fontId="0" fillId="0" borderId="0" xfId="0" applyNumberFormat="1" applyFont="1" applyAlignment="1">
      <alignment/>
    </xf>
    <xf numFmtId="0" fontId="0" fillId="32" borderId="10" xfId="0" applyFont="1" applyFill="1" applyBorder="1" applyAlignment="1">
      <alignment horizontal="centerContinuous"/>
    </xf>
    <xf numFmtId="0" fontId="1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27" fillId="32" borderId="10" xfId="0" applyFont="1" applyFill="1" applyBorder="1" applyAlignment="1">
      <alignment horizontal="centerContinuous" vertical="center" wrapText="1"/>
    </xf>
    <xf numFmtId="0" fontId="27" fillId="32" borderId="10" xfId="0" applyFont="1" applyFill="1" applyBorder="1" applyAlignment="1">
      <alignment horizontal="centerContinuous"/>
    </xf>
    <xf numFmtId="0" fontId="4" fillId="0" borderId="10" xfId="0" applyFont="1" applyBorder="1" applyAlignment="1">
      <alignment vertical="center" wrapText="1"/>
    </xf>
    <xf numFmtId="3" fontId="0" fillId="0" borderId="10" xfId="0" applyNumberFormat="1" applyBorder="1" applyAlignment="1">
      <alignment vertical="center"/>
    </xf>
    <xf numFmtId="0" fontId="27" fillId="32" borderId="10" xfId="0" applyFont="1" applyFill="1" applyBorder="1" applyAlignment="1">
      <alignment vertical="center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vertical="center" wrapText="1"/>
    </xf>
    <xf numFmtId="0" fontId="0" fillId="32" borderId="11" xfId="0" applyFont="1" applyFill="1" applyBorder="1" applyAlignment="1">
      <alignment/>
    </xf>
    <xf numFmtId="0" fontId="0" fillId="32" borderId="12" xfId="0" applyFont="1" applyFill="1" applyBorder="1" applyAlignment="1">
      <alignment vertical="center" wrapText="1"/>
    </xf>
    <xf numFmtId="3" fontId="0" fillId="32" borderId="10" xfId="0" applyNumberFormat="1" applyFill="1" applyBorder="1" applyAlignment="1">
      <alignment vertical="center"/>
    </xf>
    <xf numFmtId="3" fontId="0" fillId="32" borderId="10" xfId="0" applyNumberFormat="1" applyFont="1" applyFill="1" applyBorder="1" applyAlignment="1">
      <alignment vertical="center"/>
    </xf>
    <xf numFmtId="3" fontId="4" fillId="37" borderId="10" xfId="0" applyNumberFormat="1" applyFont="1" applyFill="1" applyBorder="1" applyAlignment="1">
      <alignment vertical="center"/>
    </xf>
    <xf numFmtId="0" fontId="0" fillId="0" borderId="10" xfId="0" applyBorder="1" applyAlignment="1">
      <alignment horizontal="justify" vertical="center" wrapText="1"/>
    </xf>
    <xf numFmtId="3" fontId="1" fillId="35" borderId="10" xfId="0" applyNumberFormat="1" applyFont="1" applyFill="1" applyBorder="1" applyAlignment="1">
      <alignment vertical="center"/>
    </xf>
    <xf numFmtId="3" fontId="1" fillId="0" borderId="10" xfId="0" applyNumberFormat="1" applyFont="1" applyBorder="1" applyAlignment="1">
      <alignment horizontal="right" vertical="center"/>
    </xf>
    <xf numFmtId="49" fontId="1" fillId="0" borderId="10" xfId="0" applyNumberFormat="1" applyFont="1" applyBorder="1" applyAlignment="1">
      <alignment vertical="center"/>
    </xf>
    <xf numFmtId="3" fontId="0" fillId="0" borderId="13" xfId="0" applyNumberFormat="1" applyFill="1" applyBorder="1" applyAlignment="1">
      <alignment/>
    </xf>
    <xf numFmtId="0" fontId="0" fillId="0" borderId="0" xfId="0" applyBorder="1" applyAlignment="1">
      <alignment/>
    </xf>
    <xf numFmtId="0" fontId="4" fillId="0" borderId="14" xfId="0" applyFont="1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 horizontal="left" wrapText="1"/>
    </xf>
    <xf numFmtId="0" fontId="24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centerContinuous"/>
    </xf>
    <xf numFmtId="0" fontId="0" fillId="0" borderId="0" xfId="0" applyFont="1" applyAlignment="1">
      <alignment horizontal="centerContinuous"/>
    </xf>
    <xf numFmtId="1" fontId="19" fillId="0" borderId="10" xfId="0" applyNumberFormat="1" applyFont="1" applyBorder="1" applyAlignment="1">
      <alignment vertical="center"/>
    </xf>
    <xf numFmtId="1" fontId="19" fillId="0" borderId="10" xfId="0" applyNumberFormat="1" applyFont="1" applyBorder="1" applyAlignment="1">
      <alignment vertical="center" wrapText="1"/>
    </xf>
    <xf numFmtId="1" fontId="19" fillId="34" borderId="10" xfId="0" applyNumberFormat="1" applyFont="1" applyFill="1" applyBorder="1" applyAlignment="1">
      <alignment vertical="center"/>
    </xf>
    <xf numFmtId="0" fontId="19" fillId="34" borderId="10" xfId="0" applyFont="1" applyFill="1" applyBorder="1" applyAlignment="1" quotePrefix="1">
      <alignment horizontal="center" vertical="center"/>
    </xf>
    <xf numFmtId="0" fontId="15" fillId="34" borderId="10" xfId="0" applyFont="1" applyFill="1" applyBorder="1" applyAlignment="1" quotePrefix="1">
      <alignment horizontal="center" vertical="center"/>
    </xf>
    <xf numFmtId="3" fontId="19" fillId="34" borderId="10" xfId="40" applyNumberFormat="1" applyFont="1" applyFill="1" applyBorder="1" applyAlignment="1">
      <alignment horizontal="right"/>
    </xf>
    <xf numFmtId="3" fontId="15" fillId="34" borderId="10" xfId="40" applyNumberFormat="1" applyFont="1" applyFill="1" applyBorder="1" applyAlignment="1">
      <alignment horizontal="right"/>
    </xf>
    <xf numFmtId="3" fontId="21" fillId="34" borderId="10" xfId="40" applyNumberFormat="1" applyFont="1" applyFill="1" applyBorder="1" applyAlignment="1">
      <alignment horizontal="right"/>
    </xf>
    <xf numFmtId="3" fontId="20" fillId="34" borderId="10" xfId="40" applyNumberFormat="1" applyFont="1" applyFill="1" applyBorder="1" applyAlignment="1">
      <alignment horizontal="right"/>
    </xf>
    <xf numFmtId="0" fontId="6" fillId="0" borderId="10" xfId="0" applyFont="1" applyBorder="1" applyAlignment="1">
      <alignment/>
    </xf>
    <xf numFmtId="3" fontId="9" fillId="32" borderId="11" xfId="0" applyNumberFormat="1" applyFont="1" applyFill="1" applyBorder="1" applyAlignment="1">
      <alignment vertical="center"/>
    </xf>
    <xf numFmtId="3" fontId="1" fillId="0" borderId="11" xfId="0" applyNumberFormat="1" applyFont="1" applyFill="1" applyBorder="1" applyAlignment="1">
      <alignment vertical="center"/>
    </xf>
    <xf numFmtId="3" fontId="9" fillId="0" borderId="11" xfId="0" applyNumberFormat="1" applyFont="1" applyFill="1" applyBorder="1" applyAlignment="1">
      <alignment vertical="center"/>
    </xf>
    <xf numFmtId="3" fontId="1" fillId="0" borderId="11" xfId="0" applyNumberFormat="1" applyFont="1" applyBorder="1" applyAlignment="1">
      <alignment/>
    </xf>
    <xf numFmtId="3" fontId="1" fillId="0" borderId="11" xfId="0" applyNumberFormat="1" applyFont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9" fillId="32" borderId="11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vertical="center"/>
    </xf>
    <xf numFmtId="0" fontId="9" fillId="0" borderId="11" xfId="0" applyFont="1" applyFill="1" applyBorder="1" applyAlignment="1">
      <alignment horizontal="center" vertical="center" wrapText="1"/>
    </xf>
    <xf numFmtId="3" fontId="15" fillId="32" borderId="11" xfId="0" applyNumberFormat="1" applyFont="1" applyFill="1" applyBorder="1" applyAlignment="1">
      <alignment/>
    </xf>
    <xf numFmtId="0" fontId="1" fillId="0" borderId="10" xfId="0" applyFont="1" applyBorder="1" applyAlignment="1">
      <alignment/>
    </xf>
    <xf numFmtId="3" fontId="4" fillId="0" borderId="11" xfId="0" applyNumberFormat="1" applyFont="1" applyBorder="1" applyAlignment="1">
      <alignment vertical="center"/>
    </xf>
    <xf numFmtId="3" fontId="15" fillId="32" borderId="11" xfId="0" applyNumberFormat="1" applyFont="1" applyFill="1" applyBorder="1" applyAlignment="1">
      <alignment vertical="center"/>
    </xf>
    <xf numFmtId="3" fontId="9" fillId="0" borderId="11" xfId="0" applyNumberFormat="1" applyFont="1" applyBorder="1" applyAlignment="1">
      <alignment vertical="center"/>
    </xf>
    <xf numFmtId="3" fontId="4" fillId="32" borderId="11" xfId="0" applyNumberFormat="1" applyFont="1" applyFill="1" applyBorder="1" applyAlignment="1">
      <alignment vertical="center"/>
    </xf>
    <xf numFmtId="3" fontId="4" fillId="33" borderId="11" xfId="0" applyNumberFormat="1" applyFont="1" applyFill="1" applyBorder="1" applyAlignment="1">
      <alignment vertical="center"/>
    </xf>
    <xf numFmtId="0" fontId="0" fillId="33" borderId="10" xfId="0" applyFill="1" applyBorder="1" applyAlignment="1">
      <alignment/>
    </xf>
    <xf numFmtId="0" fontId="1" fillId="0" borderId="10" xfId="0" applyFont="1" applyBorder="1" applyAlignment="1">
      <alignment horizontal="center"/>
    </xf>
    <xf numFmtId="49" fontId="15" fillId="36" borderId="10" xfId="0" applyNumberFormat="1" applyFont="1" applyFill="1" applyBorder="1" applyAlignment="1">
      <alignment vertical="center"/>
    </xf>
    <xf numFmtId="0" fontId="15" fillId="36" borderId="10" xfId="0" applyFont="1" applyFill="1" applyBorder="1" applyAlignment="1">
      <alignment vertical="center" wrapText="1"/>
    </xf>
    <xf numFmtId="3" fontId="0" fillId="0" borderId="10" xfId="0" applyNumberForma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/>
    </xf>
    <xf numFmtId="3" fontId="9" fillId="0" borderId="10" xfId="0" applyNumberFormat="1" applyFont="1" applyBorder="1" applyAlignment="1">
      <alignment/>
    </xf>
    <xf numFmtId="3" fontId="9" fillId="38" borderId="10" xfId="0" applyNumberFormat="1" applyFont="1" applyFill="1" applyBorder="1" applyAlignment="1">
      <alignment/>
    </xf>
    <xf numFmtId="0" fontId="4" fillId="38" borderId="10" xfId="0" applyFont="1" applyFill="1" applyBorder="1" applyAlignment="1">
      <alignment horizontal="center" vertical="center"/>
    </xf>
    <xf numFmtId="3" fontId="4" fillId="38" borderId="10" xfId="0" applyNumberFormat="1" applyFont="1" applyFill="1" applyBorder="1" applyAlignment="1">
      <alignment/>
    </xf>
    <xf numFmtId="0" fontId="9" fillId="38" borderId="10" xfId="0" applyFont="1" applyFill="1" applyBorder="1" applyAlignment="1">
      <alignment horizontal="center" vertical="center" wrapText="1"/>
    </xf>
    <xf numFmtId="3" fontId="9" fillId="38" borderId="10" xfId="0" applyNumberFormat="1" applyFont="1" applyFill="1" applyBorder="1" applyAlignment="1">
      <alignment vertical="center"/>
    </xf>
    <xf numFmtId="0" fontId="9" fillId="38" borderId="10" xfId="0" applyFont="1" applyFill="1" applyBorder="1" applyAlignment="1">
      <alignment/>
    </xf>
    <xf numFmtId="0" fontId="0" fillId="38" borderId="10" xfId="0" applyFill="1" applyBorder="1" applyAlignment="1">
      <alignment/>
    </xf>
    <xf numFmtId="0" fontId="1" fillId="38" borderId="10" xfId="0" applyFont="1" applyFill="1" applyBorder="1" applyAlignment="1">
      <alignment/>
    </xf>
    <xf numFmtId="3" fontId="4" fillId="33" borderId="10" xfId="0" applyNumberFormat="1" applyFont="1" applyFill="1" applyBorder="1" applyAlignment="1">
      <alignment/>
    </xf>
    <xf numFmtId="3" fontId="4" fillId="38" borderId="10" xfId="0" applyNumberFormat="1" applyFont="1" applyFill="1" applyBorder="1" applyAlignment="1">
      <alignment vertical="center"/>
    </xf>
    <xf numFmtId="3" fontId="4" fillId="36" borderId="10" xfId="0" applyNumberFormat="1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4" fillId="38" borderId="10" xfId="0" applyFont="1" applyFill="1" applyBorder="1" applyAlignment="1">
      <alignment horizontal="center" vertical="center" wrapText="1"/>
    </xf>
    <xf numFmtId="0" fontId="5" fillId="38" borderId="10" xfId="0" applyFont="1" applyFill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right" vertical="center"/>
    </xf>
    <xf numFmtId="3" fontId="5" fillId="0" borderId="10" xfId="0" applyNumberFormat="1" applyFont="1" applyBorder="1" applyAlignment="1">
      <alignment horizontal="right" vertical="center"/>
    </xf>
    <xf numFmtId="3" fontId="0" fillId="0" borderId="10" xfId="0" applyNumberFormat="1" applyFont="1" applyBorder="1" applyAlignment="1">
      <alignment horizontal="right" vertical="center"/>
    </xf>
    <xf numFmtId="3" fontId="4" fillId="0" borderId="10" xfId="0" applyNumberFormat="1" applyFont="1" applyFill="1" applyBorder="1" applyAlignment="1">
      <alignment horizontal="right" vertical="center"/>
    </xf>
    <xf numFmtId="3" fontId="5" fillId="38" borderId="10" xfId="0" applyNumberFormat="1" applyFont="1" applyFill="1" applyBorder="1" applyAlignment="1">
      <alignment horizontal="right" vertical="center"/>
    </xf>
    <xf numFmtId="3" fontId="5" fillId="38" borderId="10" xfId="0" applyNumberFormat="1" applyFont="1" applyFill="1" applyBorder="1" applyAlignment="1">
      <alignment/>
    </xf>
    <xf numFmtId="0" fontId="0" fillId="35" borderId="10" xfId="0" applyFont="1" applyFill="1" applyBorder="1" applyAlignment="1">
      <alignment vertical="center" wrapText="1"/>
    </xf>
    <xf numFmtId="3" fontId="5" fillId="39" borderId="10" xfId="0" applyNumberFormat="1" applyFont="1" applyFill="1" applyBorder="1" applyAlignment="1">
      <alignment horizontal="right" vertical="center"/>
    </xf>
    <xf numFmtId="3" fontId="0" fillId="0" borderId="11" xfId="0" applyNumberFormat="1" applyFont="1" applyBorder="1" applyAlignment="1">
      <alignment vertical="center"/>
    </xf>
    <xf numFmtId="3" fontId="9" fillId="0" borderId="10" xfId="0" applyNumberFormat="1" applyFont="1" applyBorder="1" applyAlignment="1">
      <alignment horizontal="right" vertical="center"/>
    </xf>
    <xf numFmtId="0" fontId="2" fillId="0" borderId="0" xfId="44" applyAlignment="1" applyProtection="1">
      <alignment/>
      <protection/>
    </xf>
    <xf numFmtId="0" fontId="4" fillId="32" borderId="10" xfId="0" applyFont="1" applyFill="1" applyBorder="1" applyAlignment="1">
      <alignment horizontal="center" vertical="center" wrapText="1"/>
    </xf>
    <xf numFmtId="3" fontId="0" fillId="0" borderId="11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/>
    </xf>
    <xf numFmtId="0" fontId="7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vertical="center"/>
    </xf>
    <xf numFmtId="3" fontId="4" fillId="36" borderId="11" xfId="0" applyNumberFormat="1" applyFont="1" applyFill="1" applyBorder="1" applyAlignment="1">
      <alignment horizontal="right" vertical="center"/>
    </xf>
    <xf numFmtId="3" fontId="4" fillId="36" borderId="10" xfId="0" applyNumberFormat="1" applyFont="1" applyFill="1" applyBorder="1" applyAlignment="1">
      <alignment horizontal="right" vertical="center"/>
    </xf>
    <xf numFmtId="0" fontId="4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10" xfId="58" applyBorder="1" applyAlignment="1">
      <alignment vertical="center" wrapText="1"/>
      <protection/>
    </xf>
    <xf numFmtId="0" fontId="0" fillId="0" borderId="10" xfId="0" applyFont="1" applyBorder="1" applyAlignment="1">
      <alignment horizontal="left" vertical="center" wrapText="1"/>
    </xf>
    <xf numFmtId="3" fontId="4" fillId="36" borderId="11" xfId="0" applyNumberFormat="1" applyFont="1" applyFill="1" applyBorder="1" applyAlignment="1">
      <alignment vertical="center"/>
    </xf>
    <xf numFmtId="3" fontId="4" fillId="39" borderId="10" xfId="0" applyNumberFormat="1" applyFont="1" applyFill="1" applyBorder="1" applyAlignment="1">
      <alignment vertical="center"/>
    </xf>
    <xf numFmtId="3" fontId="4" fillId="39" borderId="10" xfId="0" applyNumberFormat="1" applyFont="1" applyFill="1" applyBorder="1" applyAlignment="1">
      <alignment horizontal="right" vertical="center"/>
    </xf>
    <xf numFmtId="0" fontId="56" fillId="0" borderId="0" xfId="0" applyFont="1" applyAlignment="1">
      <alignment/>
    </xf>
    <xf numFmtId="0" fontId="0" fillId="0" borderId="12" xfId="0" applyBorder="1" applyAlignment="1">
      <alignment wrapText="1"/>
    </xf>
    <xf numFmtId="0" fontId="0" fillId="0" borderId="12" xfId="0" applyFont="1" applyBorder="1" applyAlignment="1">
      <alignment wrapText="1"/>
    </xf>
    <xf numFmtId="3" fontId="9" fillId="38" borderId="10" xfId="0" applyNumberFormat="1" applyFont="1" applyFill="1" applyBorder="1" applyAlignment="1">
      <alignment horizontal="center" vertical="center"/>
    </xf>
    <xf numFmtId="3" fontId="0" fillId="33" borderId="10" xfId="0" applyNumberFormat="1" applyFill="1" applyBorder="1" applyAlignment="1">
      <alignment vertical="center"/>
    </xf>
    <xf numFmtId="3" fontId="0" fillId="38" borderId="10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horizontal="center"/>
    </xf>
    <xf numFmtId="0" fontId="0" fillId="0" borderId="11" xfId="0" applyFont="1" applyBorder="1" applyAlignment="1">
      <alignment horizontal="center" vertical="center" wrapText="1"/>
    </xf>
    <xf numFmtId="3" fontId="0" fillId="0" borderId="11" xfId="0" applyNumberFormat="1" applyFont="1" applyBorder="1" applyAlignment="1">
      <alignment horizontal="right" vertical="center"/>
    </xf>
    <xf numFmtId="3" fontId="4" fillId="39" borderId="11" xfId="0" applyNumberFormat="1" applyFont="1" applyFill="1" applyBorder="1" applyAlignment="1">
      <alignment horizontal="right" vertical="center"/>
    </xf>
    <xf numFmtId="9" fontId="6" fillId="0" borderId="10" xfId="0" applyNumberFormat="1" applyFont="1" applyBorder="1" applyAlignment="1">
      <alignment vertical="center"/>
    </xf>
    <xf numFmtId="9" fontId="0" fillId="0" borderId="10" xfId="0" applyNumberFormat="1" applyFont="1" applyBorder="1" applyAlignment="1">
      <alignment vertical="center"/>
    </xf>
    <xf numFmtId="9" fontId="6" fillId="38" borderId="10" xfId="0" applyNumberFormat="1" applyFont="1" applyFill="1" applyBorder="1" applyAlignment="1">
      <alignment vertical="center"/>
    </xf>
    <xf numFmtId="9" fontId="5" fillId="38" borderId="10" xfId="0" applyNumberFormat="1" applyFont="1" applyFill="1" applyBorder="1" applyAlignment="1">
      <alignment vertical="center"/>
    </xf>
    <xf numFmtId="9" fontId="4" fillId="0" borderId="10" xfId="0" applyNumberFormat="1" applyFont="1" applyBorder="1" applyAlignment="1">
      <alignment vertical="center"/>
    </xf>
    <xf numFmtId="9" fontId="5" fillId="39" borderId="10" xfId="0" applyNumberFormat="1" applyFont="1" applyFill="1" applyBorder="1" applyAlignment="1">
      <alignment vertical="center"/>
    </xf>
    <xf numFmtId="9" fontId="0" fillId="0" borderId="10" xfId="0" applyNumberFormat="1" applyBorder="1" applyAlignment="1">
      <alignment/>
    </xf>
    <xf numFmtId="9" fontId="4" fillId="38" borderId="10" xfId="0" applyNumberFormat="1" applyFont="1" applyFill="1" applyBorder="1" applyAlignment="1">
      <alignment/>
    </xf>
    <xf numFmtId="0" fontId="1" fillId="0" borderId="10" xfId="0" applyFont="1" applyBorder="1" applyAlignment="1">
      <alignment horizontal="center" vertical="center"/>
    </xf>
    <xf numFmtId="175" fontId="4" fillId="0" borderId="10" xfId="0" applyNumberFormat="1" applyFont="1" applyBorder="1" applyAlignment="1">
      <alignment vertical="center"/>
    </xf>
    <xf numFmtId="175" fontId="0" fillId="0" borderId="10" xfId="0" applyNumberFormat="1" applyFont="1" applyBorder="1" applyAlignment="1">
      <alignment vertical="center"/>
    </xf>
    <xf numFmtId="0" fontId="0" fillId="39" borderId="10" xfId="0" applyFont="1" applyFill="1" applyBorder="1" applyAlignment="1">
      <alignment vertical="center"/>
    </xf>
    <xf numFmtId="175" fontId="0" fillId="39" borderId="10" xfId="0" applyNumberFormat="1" applyFont="1" applyFill="1" applyBorder="1" applyAlignment="1">
      <alignment vertical="center"/>
    </xf>
    <xf numFmtId="0" fontId="4" fillId="39" borderId="10" xfId="0" applyFont="1" applyFill="1" applyBorder="1" applyAlignment="1">
      <alignment vertical="center" wrapText="1"/>
    </xf>
    <xf numFmtId="0" fontId="4" fillId="39" borderId="10" xfId="0" applyFont="1" applyFill="1" applyBorder="1" applyAlignment="1">
      <alignment/>
    </xf>
    <xf numFmtId="3" fontId="4" fillId="39" borderId="10" xfId="0" applyNumberFormat="1" applyFont="1" applyFill="1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0" xfId="0" applyBorder="1" applyAlignment="1">
      <alignment horizontal="center"/>
    </xf>
    <xf numFmtId="0" fontId="28" fillId="0" borderId="10" xfId="0" applyFont="1" applyBorder="1" applyAlignment="1">
      <alignment/>
    </xf>
    <xf numFmtId="0" fontId="0" fillId="0" borderId="10" xfId="0" applyBorder="1" applyAlignment="1">
      <alignment horizontal="right"/>
    </xf>
    <xf numFmtId="0" fontId="0" fillId="0" borderId="10" xfId="0" applyFont="1" applyBorder="1" applyAlignment="1">
      <alignment horizontal="right"/>
    </xf>
    <xf numFmtId="0" fontId="29" fillId="0" borderId="10" xfId="0" applyFont="1" applyBorder="1" applyAlignment="1">
      <alignment horizontal="center"/>
    </xf>
    <xf numFmtId="2" fontId="0" fillId="0" borderId="0" xfId="0" applyNumberFormat="1" applyFont="1" applyAlignment="1">
      <alignment horizontal="center"/>
    </xf>
    <xf numFmtId="0" fontId="29" fillId="0" borderId="0" xfId="0" applyFont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179" fontId="0" fillId="0" borderId="10" xfId="40" applyNumberFormat="1" applyFont="1" applyBorder="1" applyAlignment="1">
      <alignment horizontal="right" vertical="center"/>
    </xf>
    <xf numFmtId="0" fontId="29" fillId="32" borderId="10" xfId="0" applyFont="1" applyFill="1" applyBorder="1" applyAlignment="1">
      <alignment horizontal="center" vertical="center" wrapText="1"/>
    </xf>
    <xf numFmtId="3" fontId="29" fillId="32" borderId="10" xfId="0" applyNumberFormat="1" applyFont="1" applyFill="1" applyBorder="1" applyAlignment="1">
      <alignment horizontal="center" vertical="center"/>
    </xf>
    <xf numFmtId="0" fontId="31" fillId="0" borderId="0" xfId="0" applyFont="1" applyAlignment="1">
      <alignment/>
    </xf>
    <xf numFmtId="0" fontId="31" fillId="0" borderId="11" xfId="0" applyFont="1" applyBorder="1" applyAlignment="1">
      <alignment horizontal="left"/>
    </xf>
    <xf numFmtId="0" fontId="31" fillId="0" borderId="15" xfId="0" applyFont="1" applyBorder="1" applyAlignment="1">
      <alignment horizontal="left"/>
    </xf>
    <xf numFmtId="0" fontId="31" fillId="0" borderId="12" xfId="0" applyFont="1" applyBorder="1" applyAlignment="1">
      <alignment horizontal="left"/>
    </xf>
    <xf numFmtId="189" fontId="31" fillId="0" borderId="0" xfId="0" applyNumberFormat="1" applyFont="1" applyAlignment="1">
      <alignment horizontal="center"/>
    </xf>
    <xf numFmtId="0" fontId="33" fillId="0" borderId="0" xfId="0" applyFont="1" applyAlignment="1">
      <alignment wrapText="1"/>
    </xf>
    <xf numFmtId="0" fontId="31" fillId="0" borderId="0" xfId="0" applyFont="1" applyAlignment="1">
      <alignment wrapText="1"/>
    </xf>
    <xf numFmtId="0" fontId="33" fillId="0" borderId="15" xfId="0" applyFont="1" applyBorder="1" applyAlignment="1">
      <alignment horizontal="center"/>
    </xf>
    <xf numFmtId="0" fontId="33" fillId="0" borderId="12" xfId="0" applyFont="1" applyBorder="1" applyAlignment="1">
      <alignment horizontal="center"/>
    </xf>
    <xf numFmtId="0" fontId="33" fillId="0" borderId="11" xfId="0" applyFont="1" applyBorder="1" applyAlignment="1">
      <alignment horizontal="center"/>
    </xf>
    <xf numFmtId="0" fontId="33" fillId="0" borderId="0" xfId="0" applyFont="1" applyAlignment="1">
      <alignment horizontal="center"/>
    </xf>
    <xf numFmtId="189" fontId="33" fillId="0" borderId="0" xfId="0" applyNumberFormat="1" applyFont="1" applyAlignment="1">
      <alignment/>
    </xf>
    <xf numFmtId="189" fontId="33" fillId="0" borderId="0" xfId="0" applyNumberFormat="1" applyFont="1" applyAlignment="1">
      <alignment horizontal="center" vertical="center"/>
    </xf>
    <xf numFmtId="189" fontId="33" fillId="0" borderId="0" xfId="0" applyNumberFormat="1" applyFont="1" applyAlignment="1">
      <alignment horizontal="center"/>
    </xf>
    <xf numFmtId="0" fontId="33" fillId="0" borderId="0" xfId="0" applyFont="1" applyAlignment="1">
      <alignment vertical="center" wrapText="1"/>
    </xf>
    <xf numFmtId="0" fontId="31" fillId="0" borderId="0" xfId="0" applyFont="1" applyAlignment="1">
      <alignment horizontal="left"/>
    </xf>
    <xf numFmtId="6" fontId="4" fillId="0" borderId="0" xfId="0" applyNumberFormat="1" applyFont="1" applyAlignment="1">
      <alignment/>
    </xf>
    <xf numFmtId="0" fontId="27" fillId="0" borderId="10" xfId="0" applyFont="1" applyBorder="1" applyAlignment="1">
      <alignment vertical="center" wrapText="1"/>
    </xf>
    <xf numFmtId="3" fontId="38" fillId="0" borderId="10" xfId="0" applyNumberFormat="1" applyFont="1" applyBorder="1" applyAlignment="1">
      <alignment vertical="center" wrapText="1"/>
    </xf>
    <xf numFmtId="3" fontId="27" fillId="32" borderId="10" xfId="0" applyNumberFormat="1" applyFont="1" applyFill="1" applyBorder="1" applyAlignment="1">
      <alignment vertical="center"/>
    </xf>
    <xf numFmtId="4" fontId="0" fillId="0" borderId="10" xfId="0" applyNumberFormat="1" applyBorder="1" applyAlignment="1">
      <alignment/>
    </xf>
    <xf numFmtId="176" fontId="0" fillId="0" borderId="10" xfId="0" applyNumberFormat="1" applyBorder="1" applyAlignment="1">
      <alignment/>
    </xf>
    <xf numFmtId="0" fontId="6" fillId="40" borderId="0" xfId="0" applyFont="1" applyFill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left" vertical="top" wrapText="1"/>
    </xf>
    <xf numFmtId="3" fontId="0" fillId="0" borderId="0" xfId="0" applyNumberFormat="1" applyFont="1" applyAlignment="1">
      <alignment horizontal="right" vertical="top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3" fontId="4" fillId="0" borderId="0" xfId="0" applyNumberFormat="1" applyFont="1" applyAlignment="1">
      <alignment horizontal="right" vertical="top" wrapText="1"/>
    </xf>
    <xf numFmtId="9" fontId="5" fillId="38" borderId="10" xfId="0" applyNumberFormat="1" applyFont="1" applyFill="1" applyBorder="1" applyAlignment="1">
      <alignment/>
    </xf>
    <xf numFmtId="3" fontId="0" fillId="0" borderId="10" xfId="58" applyNumberFormat="1" applyFont="1" applyBorder="1" applyAlignment="1">
      <alignment vertical="center"/>
      <protection/>
    </xf>
    <xf numFmtId="2" fontId="5" fillId="0" borderId="0" xfId="0" applyNumberFormat="1" applyFont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2" fontId="5" fillId="0" borderId="13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32" borderId="10" xfId="0" applyFont="1" applyFill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0" xfId="0" applyFont="1" applyAlignment="1">
      <alignment horizontal="center" shrinkToFit="1"/>
    </xf>
    <xf numFmtId="0" fontId="4" fillId="32" borderId="11" xfId="0" applyFont="1" applyFill="1" applyBorder="1" applyAlignment="1">
      <alignment horizontal="center" vertical="center" wrapText="1" shrinkToFit="1"/>
    </xf>
    <xf numFmtId="0" fontId="4" fillId="32" borderId="15" xfId="0" applyFont="1" applyFill="1" applyBorder="1" applyAlignment="1">
      <alignment horizontal="center" vertical="center" wrapText="1" shrinkToFit="1"/>
    </xf>
    <xf numFmtId="0" fontId="4" fillId="32" borderId="12" xfId="0" applyFont="1" applyFill="1" applyBorder="1" applyAlignment="1">
      <alignment horizontal="center" vertical="center" wrapText="1" shrinkToFit="1"/>
    </xf>
    <xf numFmtId="0" fontId="4" fillId="0" borderId="0" xfId="0" applyFont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Alignment="1">
      <alignment horizontal="center" vertical="center" shrinkToFit="1"/>
    </xf>
    <xf numFmtId="0" fontId="7" fillId="0" borderId="0" xfId="0" applyFont="1" applyAlignment="1">
      <alignment horizontal="center"/>
    </xf>
    <xf numFmtId="0" fontId="7" fillId="0" borderId="16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36" borderId="11" xfId="0" applyFont="1" applyFill="1" applyBorder="1" applyAlignment="1">
      <alignment horizontal="left" vertical="center"/>
    </xf>
    <xf numFmtId="0" fontId="4" fillId="36" borderId="12" xfId="0" applyFont="1" applyFill="1" applyBorder="1" applyAlignment="1">
      <alignment horizontal="left" vertical="center"/>
    </xf>
    <xf numFmtId="0" fontId="4" fillId="39" borderId="11" xfId="0" applyFont="1" applyFill="1" applyBorder="1" applyAlignment="1">
      <alignment horizontal="left" vertical="center"/>
    </xf>
    <xf numFmtId="0" fontId="4" fillId="39" borderId="12" xfId="0" applyFont="1" applyFill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left"/>
    </xf>
    <xf numFmtId="14" fontId="31" fillId="0" borderId="10" xfId="0" applyNumberFormat="1" applyFont="1" applyBorder="1" applyAlignment="1">
      <alignment horizontal="center"/>
    </xf>
    <xf numFmtId="0" fontId="31" fillId="0" borderId="10" xfId="0" applyFont="1" applyBorder="1" applyAlignment="1">
      <alignment horizontal="center"/>
    </xf>
    <xf numFmtId="0" fontId="33" fillId="0" borderId="10" xfId="0" applyFont="1" applyBorder="1" applyAlignment="1">
      <alignment horizontal="left" vertical="center" wrapText="1"/>
    </xf>
    <xf numFmtId="6" fontId="33" fillId="0" borderId="10" xfId="0" applyNumberFormat="1" applyFont="1" applyBorder="1" applyAlignment="1">
      <alignment horizontal="center"/>
    </xf>
    <xf numFmtId="0" fontId="33" fillId="0" borderId="10" xfId="0" applyFont="1" applyBorder="1" applyAlignment="1">
      <alignment horizontal="center"/>
    </xf>
    <xf numFmtId="0" fontId="33" fillId="36" borderId="10" xfId="0" applyFont="1" applyFill="1" applyBorder="1" applyAlignment="1">
      <alignment horizontal="left"/>
    </xf>
    <xf numFmtId="0" fontId="33" fillId="32" borderId="10" xfId="0" applyFont="1" applyFill="1" applyBorder="1" applyAlignment="1">
      <alignment horizontal="center" vertical="center" wrapText="1"/>
    </xf>
    <xf numFmtId="0" fontId="33" fillId="0" borderId="10" xfId="0" applyFont="1" applyBorder="1" applyAlignment="1">
      <alignment horizontal="left"/>
    </xf>
    <xf numFmtId="0" fontId="33" fillId="0" borderId="14" xfId="0" applyFont="1" applyBorder="1" applyAlignment="1">
      <alignment wrapText="1"/>
    </xf>
    <xf numFmtId="0" fontId="33" fillId="32" borderId="13" xfId="0" applyFont="1" applyFill="1" applyBorder="1" applyAlignment="1">
      <alignment horizontal="center"/>
    </xf>
    <xf numFmtId="0" fontId="33" fillId="32" borderId="0" xfId="0" applyFont="1" applyFill="1" applyAlignment="1">
      <alignment horizontal="center"/>
    </xf>
    <xf numFmtId="0" fontId="33" fillId="32" borderId="19" xfId="0" applyFont="1" applyFill="1" applyBorder="1" applyAlignment="1">
      <alignment horizontal="center"/>
    </xf>
    <xf numFmtId="0" fontId="33" fillId="32" borderId="20" xfId="0" applyFont="1" applyFill="1" applyBorder="1" applyAlignment="1">
      <alignment horizontal="center"/>
    </xf>
    <xf numFmtId="0" fontId="33" fillId="32" borderId="16" xfId="0" applyFont="1" applyFill="1" applyBorder="1" applyAlignment="1">
      <alignment horizontal="center"/>
    </xf>
    <xf numFmtId="0" fontId="33" fillId="32" borderId="21" xfId="0" applyFont="1" applyFill="1" applyBorder="1" applyAlignment="1">
      <alignment horizontal="center"/>
    </xf>
    <xf numFmtId="0" fontId="33" fillId="32" borderId="10" xfId="0" applyFont="1" applyFill="1" applyBorder="1" applyAlignment="1">
      <alignment horizontal="center" wrapText="1"/>
    </xf>
    <xf numFmtId="0" fontId="31" fillId="0" borderId="11" xfId="0" applyFont="1" applyBorder="1" applyAlignment="1">
      <alignment horizontal="left"/>
    </xf>
    <xf numFmtId="0" fontId="31" fillId="0" borderId="15" xfId="0" applyFont="1" applyBorder="1" applyAlignment="1">
      <alignment horizontal="left"/>
    </xf>
    <xf numFmtId="0" fontId="31" fillId="0" borderId="12" xfId="0" applyFont="1" applyBorder="1" applyAlignment="1">
      <alignment horizontal="left"/>
    </xf>
    <xf numFmtId="14" fontId="31" fillId="0" borderId="11" xfId="0" applyNumberFormat="1" applyFont="1" applyBorder="1" applyAlignment="1">
      <alignment horizontal="center"/>
    </xf>
    <xf numFmtId="0" fontId="31" fillId="0" borderId="15" xfId="0" applyFont="1" applyBorder="1" applyAlignment="1">
      <alignment horizontal="center"/>
    </xf>
    <xf numFmtId="0" fontId="31" fillId="0" borderId="12" xfId="0" applyFont="1" applyBorder="1" applyAlignment="1">
      <alignment horizontal="center"/>
    </xf>
    <xf numFmtId="0" fontId="33" fillId="0" borderId="11" xfId="0" applyFont="1" applyBorder="1" applyAlignment="1">
      <alignment horizontal="left" vertical="center" wrapText="1"/>
    </xf>
    <xf numFmtId="0" fontId="33" fillId="0" borderId="15" xfId="0" applyFont="1" applyBorder="1" applyAlignment="1">
      <alignment horizontal="left" vertical="center" wrapText="1"/>
    </xf>
    <xf numFmtId="0" fontId="33" fillId="32" borderId="22" xfId="0" applyFont="1" applyFill="1" applyBorder="1" applyAlignment="1">
      <alignment horizontal="center"/>
    </xf>
    <xf numFmtId="0" fontId="33" fillId="32" borderId="14" xfId="0" applyFont="1" applyFill="1" applyBorder="1" applyAlignment="1">
      <alignment horizontal="center"/>
    </xf>
    <xf numFmtId="0" fontId="33" fillId="32" borderId="23" xfId="0" applyFont="1" applyFill="1" applyBorder="1" applyAlignment="1">
      <alignment horizontal="center"/>
    </xf>
    <xf numFmtId="0" fontId="33" fillId="32" borderId="11" xfId="0" applyFont="1" applyFill="1" applyBorder="1" applyAlignment="1">
      <alignment horizontal="center" wrapText="1"/>
    </xf>
    <xf numFmtId="0" fontId="33" fillId="32" borderId="15" xfId="0" applyFont="1" applyFill="1" applyBorder="1" applyAlignment="1">
      <alignment horizontal="center" wrapText="1"/>
    </xf>
    <xf numFmtId="0" fontId="33" fillId="32" borderId="12" xfId="0" applyFont="1" applyFill="1" applyBorder="1" applyAlignment="1">
      <alignment horizontal="center" wrapText="1"/>
    </xf>
    <xf numFmtId="0" fontId="33" fillId="0" borderId="11" xfId="0" applyFont="1" applyBorder="1" applyAlignment="1">
      <alignment horizontal="center"/>
    </xf>
    <xf numFmtId="0" fontId="33" fillId="0" borderId="15" xfId="0" applyFont="1" applyBorder="1" applyAlignment="1">
      <alignment horizontal="center"/>
    </xf>
    <xf numFmtId="0" fontId="33" fillId="0" borderId="12" xfId="0" applyFont="1" applyBorder="1" applyAlignment="1">
      <alignment horizontal="center"/>
    </xf>
    <xf numFmtId="0" fontId="33" fillId="0" borderId="13" xfId="0" applyFont="1" applyBorder="1" applyAlignment="1">
      <alignment wrapText="1"/>
    </xf>
    <xf numFmtId="0" fontId="33" fillId="0" borderId="0" xfId="0" applyFont="1" applyAlignment="1">
      <alignment wrapText="1"/>
    </xf>
    <xf numFmtId="0" fontId="33" fillId="0" borderId="11" xfId="0" applyFont="1" applyBorder="1" applyAlignment="1">
      <alignment horizontal="left" vertical="top" wrapText="1"/>
    </xf>
    <xf numFmtId="0" fontId="33" fillId="0" borderId="15" xfId="0" applyFont="1" applyBorder="1" applyAlignment="1">
      <alignment horizontal="left" vertical="top" wrapText="1"/>
    </xf>
    <xf numFmtId="0" fontId="31" fillId="0" borderId="11" xfId="0" applyFont="1" applyBorder="1" applyAlignment="1">
      <alignment horizontal="center"/>
    </xf>
    <xf numFmtId="0" fontId="33" fillId="0" borderId="13" xfId="0" applyFont="1" applyBorder="1" applyAlignment="1">
      <alignment horizontal="left" wrapText="1"/>
    </xf>
    <xf numFmtId="0" fontId="33" fillId="0" borderId="0" xfId="0" applyFont="1" applyAlignment="1">
      <alignment horizontal="left" wrapText="1"/>
    </xf>
    <xf numFmtId="0" fontId="35" fillId="0" borderId="11" xfId="0" applyFont="1" applyBorder="1" applyAlignment="1">
      <alignment horizontal="center"/>
    </xf>
    <xf numFmtId="0" fontId="35" fillId="0" borderId="15" xfId="0" applyFont="1" applyBorder="1" applyAlignment="1">
      <alignment horizontal="center"/>
    </xf>
    <xf numFmtId="0" fontId="35" fillId="0" borderId="12" xfId="0" applyFont="1" applyBorder="1" applyAlignment="1">
      <alignment horizontal="center"/>
    </xf>
    <xf numFmtId="14" fontId="33" fillId="0" borderId="11" xfId="0" applyNumberFormat="1" applyFont="1" applyBorder="1" applyAlignment="1">
      <alignment horizontal="center"/>
    </xf>
    <xf numFmtId="0" fontId="34" fillId="32" borderId="11" xfId="0" applyFont="1" applyFill="1" applyBorder="1" applyAlignment="1">
      <alignment horizontal="center" wrapText="1"/>
    </xf>
    <xf numFmtId="0" fontId="34" fillId="32" borderId="15" xfId="0" applyFont="1" applyFill="1" applyBorder="1" applyAlignment="1">
      <alignment horizontal="center" wrapText="1"/>
    </xf>
    <xf numFmtId="0" fontId="34" fillId="32" borderId="12" xfId="0" applyFont="1" applyFill="1" applyBorder="1" applyAlignment="1">
      <alignment horizontal="center" wrapText="1"/>
    </xf>
    <xf numFmtId="0" fontId="33" fillId="0" borderId="10" xfId="0" applyFont="1" applyBorder="1" applyAlignment="1">
      <alignment horizontal="left" wrapText="1"/>
    </xf>
    <xf numFmtId="6" fontId="33" fillId="0" borderId="11" xfId="0" applyNumberFormat="1" applyFont="1" applyBorder="1" applyAlignment="1">
      <alignment horizontal="center"/>
    </xf>
    <xf numFmtId="3" fontId="35" fillId="0" borderId="11" xfId="0" applyNumberFormat="1" applyFont="1" applyBorder="1" applyAlignment="1">
      <alignment horizontal="center"/>
    </xf>
    <xf numFmtId="3" fontId="35" fillId="0" borderId="11" xfId="0" applyNumberFormat="1" applyFont="1" applyBorder="1" applyAlignment="1">
      <alignment horizontal="center" wrapText="1"/>
    </xf>
    <xf numFmtId="3" fontId="35" fillId="0" borderId="15" xfId="0" applyNumberFormat="1" applyFont="1" applyBorder="1" applyAlignment="1">
      <alignment horizontal="center" wrapText="1"/>
    </xf>
    <xf numFmtId="3" fontId="35" fillId="0" borderId="12" xfId="0" applyNumberFormat="1" applyFont="1" applyBorder="1" applyAlignment="1">
      <alignment horizontal="center" wrapText="1"/>
    </xf>
    <xf numFmtId="0" fontId="30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0" fillId="0" borderId="16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 shrinkToFit="1"/>
    </xf>
    <xf numFmtId="0" fontId="0" fillId="0" borderId="11" xfId="0" applyFont="1" applyBorder="1" applyAlignment="1">
      <alignment horizontal="left" vertical="center" wrapText="1" shrinkToFit="1"/>
    </xf>
    <xf numFmtId="0" fontId="0" fillId="0" borderId="12" xfId="0" applyFont="1" applyBorder="1" applyAlignment="1">
      <alignment horizontal="left" vertical="center" wrapText="1" shrinkToFit="1"/>
    </xf>
    <xf numFmtId="0" fontId="23" fillId="0" borderId="0" xfId="0" applyFont="1" applyAlignment="1">
      <alignment horizontal="center" vertical="center" wrapText="1"/>
    </xf>
    <xf numFmtId="2" fontId="25" fillId="0" borderId="0" xfId="0" applyNumberFormat="1" applyFont="1" applyAlignment="1">
      <alignment horizontal="center"/>
    </xf>
    <xf numFmtId="0" fontId="4" fillId="32" borderId="11" xfId="0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4" fillId="38" borderId="10" xfId="0" applyFont="1" applyFill="1" applyBorder="1" applyAlignment="1">
      <alignment horizontal="left" vertical="center" wrapText="1"/>
    </xf>
    <xf numFmtId="0" fontId="4" fillId="32" borderId="10" xfId="0" applyFont="1" applyFill="1" applyBorder="1" applyAlignment="1">
      <alignment horizontal="center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37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4" fillId="37" borderId="11" xfId="0" applyFont="1" applyFill="1" applyBorder="1" applyAlignment="1">
      <alignment horizontal="left"/>
    </xf>
    <xf numFmtId="0" fontId="4" fillId="37" borderId="12" xfId="0" applyFont="1" applyFill="1" applyBorder="1" applyAlignment="1">
      <alignment horizontal="left"/>
    </xf>
    <xf numFmtId="0" fontId="4" fillId="37" borderId="10" xfId="0" applyFont="1" applyFill="1" applyBorder="1" applyAlignment="1">
      <alignment horizontal="left"/>
    </xf>
    <xf numFmtId="0" fontId="23" fillId="0" borderId="0" xfId="0" applyFont="1" applyAlignment="1">
      <alignment horizontal="center"/>
    </xf>
    <xf numFmtId="0" fontId="26" fillId="0" borderId="0" xfId="0" applyFont="1" applyAlignment="1">
      <alignment horizontal="center" vertical="center" wrapText="1"/>
    </xf>
    <xf numFmtId="0" fontId="25" fillId="0" borderId="0" xfId="0" applyFont="1" applyAlignment="1">
      <alignment/>
    </xf>
    <xf numFmtId="0" fontId="17" fillId="34" borderId="10" xfId="0" applyFont="1" applyFill="1" applyBorder="1" applyAlignment="1">
      <alignment horizontal="center" vertical="center"/>
    </xf>
    <xf numFmtId="0" fontId="18" fillId="34" borderId="10" xfId="0" applyFont="1" applyFill="1" applyBorder="1" applyAlignment="1">
      <alignment horizontal="right" vertical="center"/>
    </xf>
    <xf numFmtId="0" fontId="15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6" fillId="40" borderId="0" xfId="0" applyFont="1" applyFill="1" applyAlignment="1">
      <alignment horizontal="center" vertical="top" wrapText="1"/>
    </xf>
    <xf numFmtId="0" fontId="0" fillId="0" borderId="0" xfId="0" applyAlignment="1">
      <alignment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Followed Hyperlink" xfId="55"/>
    <cellStyle name="Magyarázó szöveg" xfId="56"/>
    <cellStyle name="Normál 2" xfId="57"/>
    <cellStyle name="Normál 2 2" xfId="58"/>
    <cellStyle name="Normál 3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B4"/>
  <sheetViews>
    <sheetView zoomScalePageLayoutView="0" workbookViewId="0" topLeftCell="A2">
      <selection activeCell="B4" sqref="B4"/>
    </sheetView>
  </sheetViews>
  <sheetFormatPr defaultColWidth="9.140625" defaultRowHeight="12.75"/>
  <sheetData>
    <row r="4" ht="12.75">
      <c r="B4" s="265"/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  <oleObjects>
    <oleObject progId="Document" dvAspect="DVASPECT_ICON" shapeId="82151059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11"/>
  <sheetViews>
    <sheetView workbookViewId="0" topLeftCell="A1">
      <selection activeCell="B6" sqref="B6"/>
    </sheetView>
  </sheetViews>
  <sheetFormatPr defaultColWidth="9.140625" defaultRowHeight="12.75"/>
  <cols>
    <col min="1" max="1" width="38.00390625" style="0" customWidth="1"/>
  </cols>
  <sheetData>
    <row r="1" spans="1:13" s="3" customFormat="1" ht="15.75">
      <c r="A1" s="372" t="s">
        <v>278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  <c r="L1" s="372"/>
      <c r="M1" s="372"/>
    </row>
    <row r="2" spans="1:13" s="3" customFormat="1" ht="21.75" customHeight="1">
      <c r="A2" s="361" t="s">
        <v>377</v>
      </c>
      <c r="B2" s="361"/>
      <c r="C2" s="361"/>
      <c r="D2" s="361"/>
      <c r="E2" s="361"/>
      <c r="F2" s="361"/>
      <c r="G2" s="361"/>
      <c r="H2" s="361"/>
      <c r="I2" s="361"/>
      <c r="J2" s="361"/>
      <c r="K2" s="361"/>
      <c r="L2" s="361"/>
      <c r="M2" s="361"/>
    </row>
    <row r="3" spans="1:13" s="3" customFormat="1" ht="12.75" customHeight="1">
      <c r="A3" s="308" t="s">
        <v>366</v>
      </c>
      <c r="B3" s="382" t="s">
        <v>367</v>
      </c>
      <c r="C3" s="383"/>
      <c r="D3" s="383"/>
      <c r="E3" s="384"/>
      <c r="F3" s="382" t="s">
        <v>315</v>
      </c>
      <c r="G3" s="383"/>
      <c r="H3" s="383"/>
      <c r="I3" s="384"/>
      <c r="J3" s="382" t="s">
        <v>378</v>
      </c>
      <c r="K3" s="383"/>
      <c r="L3" s="383"/>
      <c r="M3" s="384"/>
    </row>
    <row r="4" spans="1:13" s="310" customFormat="1" ht="51.75" customHeight="1">
      <c r="A4" s="385" t="s">
        <v>368</v>
      </c>
      <c r="B4" s="309" t="s">
        <v>369</v>
      </c>
      <c r="C4" s="309" t="s">
        <v>370</v>
      </c>
      <c r="D4" s="309" t="s">
        <v>371</v>
      </c>
      <c r="E4" s="177" t="s">
        <v>372</v>
      </c>
      <c r="F4" s="309" t="s">
        <v>369</v>
      </c>
      <c r="G4" s="309" t="s">
        <v>370</v>
      </c>
      <c r="H4" s="309" t="s">
        <v>371</v>
      </c>
      <c r="I4" s="177" t="s">
        <v>372</v>
      </c>
      <c r="J4" s="309" t="s">
        <v>369</v>
      </c>
      <c r="K4" s="309" t="s">
        <v>370</v>
      </c>
      <c r="L4" s="309" t="s">
        <v>371</v>
      </c>
      <c r="M4" s="177" t="s">
        <v>372</v>
      </c>
    </row>
    <row r="5" spans="1:13" ht="12.75">
      <c r="A5" s="386"/>
      <c r="B5" s="311" t="s">
        <v>373</v>
      </c>
      <c r="C5" s="311" t="s">
        <v>373</v>
      </c>
      <c r="D5" s="311" t="s">
        <v>374</v>
      </c>
      <c r="E5" s="308" t="s">
        <v>374</v>
      </c>
      <c r="F5" s="311" t="s">
        <v>373</v>
      </c>
      <c r="G5" s="311" t="s">
        <v>373</v>
      </c>
      <c r="H5" s="311" t="s">
        <v>374</v>
      </c>
      <c r="I5" s="308" t="s">
        <v>374</v>
      </c>
      <c r="J5" s="311" t="s">
        <v>373</v>
      </c>
      <c r="K5" s="311" t="s">
        <v>373</v>
      </c>
      <c r="L5" s="311" t="s">
        <v>374</v>
      </c>
      <c r="M5" s="308" t="s">
        <v>374</v>
      </c>
    </row>
    <row r="6" spans="1:13" ht="12.75">
      <c r="A6" s="312" t="s">
        <v>102</v>
      </c>
      <c r="B6" s="313">
        <v>4</v>
      </c>
      <c r="C6" s="313">
        <v>2</v>
      </c>
      <c r="D6" s="313">
        <v>0</v>
      </c>
      <c r="E6" s="46">
        <f>SUM(B6:D6)</f>
        <v>6</v>
      </c>
      <c r="F6" s="313">
        <v>4</v>
      </c>
      <c r="G6" s="313">
        <v>2</v>
      </c>
      <c r="H6" s="313">
        <v>0</v>
      </c>
      <c r="I6" s="46">
        <f aca="true" t="shared" si="0" ref="I6:I11">SUM(F6:H6)</f>
        <v>6</v>
      </c>
      <c r="J6" s="313">
        <v>4</v>
      </c>
      <c r="K6" s="313">
        <v>2</v>
      </c>
      <c r="L6" s="313">
        <v>0</v>
      </c>
      <c r="M6" s="46">
        <f aca="true" t="shared" si="1" ref="M6:M11">SUM(J6:L6)</f>
        <v>6</v>
      </c>
    </row>
    <row r="7" spans="1:13" ht="12.75">
      <c r="A7" s="312" t="s">
        <v>375</v>
      </c>
      <c r="B7" s="313"/>
      <c r="C7" s="313"/>
      <c r="D7" s="313"/>
      <c r="E7" s="46"/>
      <c r="F7" s="313">
        <v>1</v>
      </c>
      <c r="G7" s="313"/>
      <c r="H7" s="313"/>
      <c r="I7" s="46">
        <f t="shared" si="0"/>
        <v>1</v>
      </c>
      <c r="J7" s="313">
        <v>1</v>
      </c>
      <c r="K7" s="313"/>
      <c r="L7" s="313"/>
      <c r="M7" s="46">
        <f t="shared" si="1"/>
        <v>1</v>
      </c>
    </row>
    <row r="8" spans="1:13" ht="20.25" customHeight="1">
      <c r="A8" s="312" t="s">
        <v>110</v>
      </c>
      <c r="B8" s="313">
        <v>29</v>
      </c>
      <c r="C8" s="313">
        <v>0</v>
      </c>
      <c r="D8" s="313"/>
      <c r="E8" s="46">
        <f>SUM(B8:D8)</f>
        <v>29</v>
      </c>
      <c r="F8" s="313">
        <v>29</v>
      </c>
      <c r="G8" s="313">
        <v>0</v>
      </c>
      <c r="H8" s="313"/>
      <c r="I8" s="46">
        <f t="shared" si="0"/>
        <v>29</v>
      </c>
      <c r="J8" s="313">
        <v>29</v>
      </c>
      <c r="K8" s="313">
        <v>0</v>
      </c>
      <c r="L8" s="313"/>
      <c r="M8" s="46">
        <f t="shared" si="1"/>
        <v>29</v>
      </c>
    </row>
    <row r="9" spans="1:13" ht="20.25" customHeight="1">
      <c r="A9" s="312" t="s">
        <v>376</v>
      </c>
      <c r="B9" s="313">
        <v>62</v>
      </c>
      <c r="C9" s="313"/>
      <c r="D9" s="313"/>
      <c r="E9" s="46">
        <f>SUM(B9:D9)</f>
        <v>62</v>
      </c>
      <c r="F9" s="313">
        <v>62</v>
      </c>
      <c r="G9" s="313"/>
      <c r="H9" s="313"/>
      <c r="I9" s="46">
        <f t="shared" si="0"/>
        <v>62</v>
      </c>
      <c r="J9" s="313">
        <v>62</v>
      </c>
      <c r="K9" s="313"/>
      <c r="L9" s="313"/>
      <c r="M9" s="46">
        <f t="shared" si="1"/>
        <v>62</v>
      </c>
    </row>
    <row r="10" spans="1:13" ht="18.75" customHeight="1">
      <c r="A10" s="312" t="s">
        <v>295</v>
      </c>
      <c r="B10" s="313">
        <v>3</v>
      </c>
      <c r="C10" s="314">
        <v>0</v>
      </c>
      <c r="D10" s="314">
        <v>0</v>
      </c>
      <c r="E10" s="46">
        <f>SUM(B10:D10)</f>
        <v>3</v>
      </c>
      <c r="F10" s="313">
        <v>3</v>
      </c>
      <c r="G10" s="314">
        <v>0</v>
      </c>
      <c r="H10" s="314">
        <v>0</v>
      </c>
      <c r="I10" s="46">
        <f t="shared" si="0"/>
        <v>3</v>
      </c>
      <c r="J10" s="313">
        <v>3</v>
      </c>
      <c r="K10" s="314">
        <v>0</v>
      </c>
      <c r="L10" s="314">
        <v>0</v>
      </c>
      <c r="M10" s="46">
        <f t="shared" si="1"/>
        <v>3</v>
      </c>
    </row>
    <row r="11" spans="1:13" s="3" customFormat="1" ht="22.5" customHeight="1">
      <c r="A11" s="315" t="s">
        <v>2</v>
      </c>
      <c r="B11" s="46">
        <f>SUM(B6:B10)</f>
        <v>98</v>
      </c>
      <c r="C11" s="46">
        <f>SUM(C6:C10)</f>
        <v>2</v>
      </c>
      <c r="D11" s="46">
        <f>SUM(D6:D10)</f>
        <v>0</v>
      </c>
      <c r="E11" s="46">
        <f>SUM(B11:D11)</f>
        <v>100</v>
      </c>
      <c r="F11" s="46">
        <f>SUM(F6:F10)</f>
        <v>99</v>
      </c>
      <c r="G11" s="46">
        <f>SUM(G6:G10)</f>
        <v>2</v>
      </c>
      <c r="H11" s="46">
        <f>SUM(H6:H10)</f>
        <v>0</v>
      </c>
      <c r="I11" s="46">
        <f t="shared" si="0"/>
        <v>101</v>
      </c>
      <c r="J11" s="46">
        <f>SUM(J6:J10)</f>
        <v>99</v>
      </c>
      <c r="K11" s="46">
        <f>SUM(K6:K10)</f>
        <v>2</v>
      </c>
      <c r="L11" s="46">
        <f>SUM(L6:L10)</f>
        <v>0</v>
      </c>
      <c r="M11" s="46">
        <f t="shared" si="1"/>
        <v>101</v>
      </c>
    </row>
  </sheetData>
  <sheetProtection/>
  <mergeCells count="6">
    <mergeCell ref="A1:M1"/>
    <mergeCell ref="A2:M2"/>
    <mergeCell ref="B3:E3"/>
    <mergeCell ref="F3:I3"/>
    <mergeCell ref="A4:A5"/>
    <mergeCell ref="J3:M3"/>
  </mergeCells>
  <printOptions/>
  <pageMargins left="0.7" right="0.7" top="0.75" bottom="0.75" header="0.3" footer="0.3"/>
  <pageSetup fitToHeight="1" fitToWidth="1" horizontalDpi="600" verticalDpi="600" orientation="landscape" paperSize="9" scale="90" r:id="rId1"/>
  <headerFooter>
    <oddHeader>&amp;L8. melléklet az 5/2022. (V.20.) önk. rendelethez,fő
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K265"/>
  <sheetViews>
    <sheetView workbookViewId="0" topLeftCell="A1">
      <selection activeCell="A2" sqref="A2:G7"/>
    </sheetView>
  </sheetViews>
  <sheetFormatPr defaultColWidth="8.8515625" defaultRowHeight="12.75"/>
  <cols>
    <col min="1" max="2" width="8.8515625" style="322" customWidth="1"/>
    <col min="3" max="3" width="3.57421875" style="322" customWidth="1"/>
    <col min="4" max="4" width="13.7109375" style="322" customWidth="1"/>
    <col min="5" max="5" width="12.421875" style="322" customWidth="1"/>
    <col min="6" max="6" width="12.140625" style="322" customWidth="1"/>
    <col min="7" max="7" width="41.57421875" style="322" customWidth="1"/>
    <col min="8" max="8" width="11.421875" style="322" bestFit="1" customWidth="1"/>
    <col min="9" max="10" width="8.8515625" style="322" customWidth="1"/>
    <col min="11" max="11" width="18.28125" style="322" customWidth="1"/>
    <col min="12" max="16384" width="8.8515625" style="322" customWidth="1"/>
  </cols>
  <sheetData>
    <row r="1" spans="1:7" ht="15.75" customHeight="1">
      <c r="A1" s="441" t="s">
        <v>392</v>
      </c>
      <c r="B1" s="441"/>
      <c r="C1" s="441"/>
      <c r="D1" s="441"/>
      <c r="E1" s="441"/>
      <c r="F1" s="441"/>
      <c r="G1" s="441"/>
    </row>
    <row r="2" spans="1:7" ht="12.75" customHeight="1">
      <c r="A2" s="442" t="s">
        <v>393</v>
      </c>
      <c r="B2" s="441"/>
      <c r="C2" s="441"/>
      <c r="D2" s="441"/>
      <c r="E2" s="441"/>
      <c r="F2" s="441"/>
      <c r="G2" s="441"/>
    </row>
    <row r="3" spans="1:7" ht="3.75" customHeight="1">
      <c r="A3" s="441"/>
      <c r="B3" s="441"/>
      <c r="C3" s="441"/>
      <c r="D3" s="441"/>
      <c r="E3" s="441"/>
      <c r="F3" s="441"/>
      <c r="G3" s="441"/>
    </row>
    <row r="4" spans="1:7" ht="12.75" hidden="1">
      <c r="A4" s="441"/>
      <c r="B4" s="441"/>
      <c r="C4" s="441"/>
      <c r="D4" s="441"/>
      <c r="E4" s="441"/>
      <c r="F4" s="441"/>
      <c r="G4" s="441"/>
    </row>
    <row r="5" spans="1:7" ht="12.75" hidden="1">
      <c r="A5" s="441"/>
      <c r="B5" s="441"/>
      <c r="C5" s="441"/>
      <c r="D5" s="441"/>
      <c r="E5" s="441"/>
      <c r="F5" s="441"/>
      <c r="G5" s="441"/>
    </row>
    <row r="6" spans="1:7" ht="12.75" hidden="1">
      <c r="A6" s="441"/>
      <c r="B6" s="441"/>
      <c r="C6" s="441"/>
      <c r="D6" s="441"/>
      <c r="E6" s="441"/>
      <c r="F6" s="441"/>
      <c r="G6" s="441"/>
    </row>
    <row r="7" spans="1:7" ht="12.75" hidden="1">
      <c r="A7" s="443"/>
      <c r="B7" s="443"/>
      <c r="C7" s="443"/>
      <c r="D7" s="443"/>
      <c r="E7" s="443"/>
      <c r="F7" s="443"/>
      <c r="G7" s="443"/>
    </row>
    <row r="8" spans="1:7" ht="12.75" customHeight="1">
      <c r="A8" s="393" t="s">
        <v>394</v>
      </c>
      <c r="B8" s="393"/>
      <c r="C8" s="393"/>
      <c r="D8" s="432" t="s">
        <v>395</v>
      </c>
      <c r="E8" s="433"/>
      <c r="F8" s="433"/>
      <c r="G8" s="434"/>
    </row>
    <row r="9" spans="1:7" ht="12.75" customHeight="1">
      <c r="A9" s="395" t="s">
        <v>396</v>
      </c>
      <c r="B9" s="395"/>
      <c r="C9" s="395"/>
      <c r="D9" s="392" t="s">
        <v>397</v>
      </c>
      <c r="E9" s="392"/>
      <c r="F9" s="392"/>
      <c r="G9" s="392"/>
    </row>
    <row r="10" spans="1:7" ht="12.75" customHeight="1">
      <c r="A10" s="387" t="s">
        <v>398</v>
      </c>
      <c r="B10" s="387"/>
      <c r="C10" s="387"/>
      <c r="D10" s="437" t="s">
        <v>399</v>
      </c>
      <c r="E10" s="429"/>
      <c r="F10" s="429"/>
      <c r="G10" s="430"/>
    </row>
    <row r="11" spans="1:7" ht="12.75" customHeight="1">
      <c r="A11" s="404" t="s">
        <v>400</v>
      </c>
      <c r="B11" s="405"/>
      <c r="C11" s="406"/>
      <c r="D11" s="438" t="s">
        <v>401</v>
      </c>
      <c r="E11" s="439"/>
      <c r="F11" s="439"/>
      <c r="G11" s="440"/>
    </row>
    <row r="12" spans="1:7" ht="12.75" customHeight="1">
      <c r="A12" s="404" t="s">
        <v>402</v>
      </c>
      <c r="B12" s="405"/>
      <c r="C12" s="406"/>
      <c r="D12" s="407" t="s">
        <v>403</v>
      </c>
      <c r="E12" s="408"/>
      <c r="F12" s="408"/>
      <c r="G12" s="409"/>
    </row>
    <row r="13" spans="1:7" ht="12.75">
      <c r="A13" s="404" t="s">
        <v>404</v>
      </c>
      <c r="B13" s="405"/>
      <c r="C13" s="406"/>
      <c r="D13" s="407" t="s">
        <v>405</v>
      </c>
      <c r="E13" s="408"/>
      <c r="F13" s="408"/>
      <c r="G13" s="409"/>
    </row>
    <row r="14" spans="1:7" ht="12.75">
      <c r="A14" s="395" t="s">
        <v>406</v>
      </c>
      <c r="B14" s="387"/>
      <c r="C14" s="387"/>
      <c r="D14" s="387"/>
      <c r="E14" s="387"/>
      <c r="F14" s="387"/>
      <c r="G14" s="387"/>
    </row>
    <row r="15" spans="1:7" ht="1.5" customHeight="1">
      <c r="A15" s="412"/>
      <c r="B15" s="413"/>
      <c r="C15" s="413"/>
      <c r="D15" s="413"/>
      <c r="E15" s="413"/>
      <c r="F15" s="413"/>
      <c r="G15" s="414"/>
    </row>
    <row r="16" spans="1:7" ht="12.75" hidden="1">
      <c r="A16" s="397"/>
      <c r="B16" s="398"/>
      <c r="C16" s="398"/>
      <c r="D16" s="398"/>
      <c r="E16" s="398"/>
      <c r="F16" s="398"/>
      <c r="G16" s="399"/>
    </row>
    <row r="17" spans="1:7" ht="12.75" customHeight="1" hidden="1">
      <c r="A17" s="397"/>
      <c r="B17" s="398"/>
      <c r="C17" s="398"/>
      <c r="D17" s="398"/>
      <c r="E17" s="398"/>
      <c r="F17" s="398"/>
      <c r="G17" s="399"/>
    </row>
    <row r="18" spans="1:7" ht="12.75" customHeight="1" hidden="1">
      <c r="A18" s="397"/>
      <c r="B18" s="398"/>
      <c r="C18" s="398"/>
      <c r="D18" s="398"/>
      <c r="E18" s="398"/>
      <c r="F18" s="398"/>
      <c r="G18" s="399"/>
    </row>
    <row r="19" spans="1:7" ht="12.75" customHeight="1" hidden="1">
      <c r="A19" s="397"/>
      <c r="B19" s="398"/>
      <c r="C19" s="398"/>
      <c r="D19" s="398"/>
      <c r="E19" s="398"/>
      <c r="F19" s="398"/>
      <c r="G19" s="399"/>
    </row>
    <row r="20" spans="1:7" ht="12.75" hidden="1">
      <c r="A20" s="397"/>
      <c r="B20" s="398"/>
      <c r="C20" s="398"/>
      <c r="D20" s="398"/>
      <c r="E20" s="398"/>
      <c r="F20" s="398"/>
      <c r="G20" s="399"/>
    </row>
    <row r="21" spans="1:7" ht="12.75" hidden="1">
      <c r="A21" s="397"/>
      <c r="B21" s="398"/>
      <c r="C21" s="398"/>
      <c r="D21" s="398"/>
      <c r="E21" s="398"/>
      <c r="F21" s="398"/>
      <c r="G21" s="399"/>
    </row>
    <row r="22" spans="1:7" ht="12.75" hidden="1">
      <c r="A22" s="397"/>
      <c r="B22" s="398"/>
      <c r="C22" s="398"/>
      <c r="D22" s="398"/>
      <c r="E22" s="398"/>
      <c r="F22" s="398"/>
      <c r="G22" s="399"/>
    </row>
    <row r="23" spans="1:7" ht="12.75" hidden="1">
      <c r="A23" s="397"/>
      <c r="B23" s="398"/>
      <c r="C23" s="398"/>
      <c r="D23" s="398"/>
      <c r="E23" s="398"/>
      <c r="F23" s="398"/>
      <c r="G23" s="399"/>
    </row>
    <row r="24" spans="1:7" ht="12.75" hidden="1">
      <c r="A24" s="397"/>
      <c r="B24" s="398"/>
      <c r="C24" s="398"/>
      <c r="D24" s="398"/>
      <c r="E24" s="398"/>
      <c r="F24" s="398"/>
      <c r="G24" s="399"/>
    </row>
    <row r="25" spans="1:7" ht="12.75" hidden="1">
      <c r="A25" s="397"/>
      <c r="B25" s="398"/>
      <c r="C25" s="398"/>
      <c r="D25" s="398"/>
      <c r="E25" s="398"/>
      <c r="F25" s="398"/>
      <c r="G25" s="399"/>
    </row>
    <row r="26" spans="1:7" ht="12.75" hidden="1">
      <c r="A26" s="397"/>
      <c r="B26" s="398"/>
      <c r="C26" s="398"/>
      <c r="D26" s="398"/>
      <c r="E26" s="398"/>
      <c r="F26" s="398"/>
      <c r="G26" s="399"/>
    </row>
    <row r="27" spans="1:7" ht="12.75" hidden="1">
      <c r="A27" s="397"/>
      <c r="B27" s="398"/>
      <c r="C27" s="398"/>
      <c r="D27" s="398"/>
      <c r="E27" s="398"/>
      <c r="F27" s="398"/>
      <c r="G27" s="399"/>
    </row>
    <row r="28" spans="1:7" ht="12.75" hidden="1">
      <c r="A28" s="397"/>
      <c r="B28" s="398"/>
      <c r="C28" s="398"/>
      <c r="D28" s="398"/>
      <c r="E28" s="398"/>
      <c r="F28" s="398"/>
      <c r="G28" s="399"/>
    </row>
    <row r="29" spans="1:7" ht="12.75" hidden="1">
      <c r="A29" s="397"/>
      <c r="B29" s="398"/>
      <c r="C29" s="398"/>
      <c r="D29" s="398"/>
      <c r="E29" s="398"/>
      <c r="F29" s="398"/>
      <c r="G29" s="399"/>
    </row>
    <row r="30" spans="1:8" ht="12.75" hidden="1">
      <c r="A30" s="400"/>
      <c r="B30" s="401"/>
      <c r="C30" s="401"/>
      <c r="D30" s="401"/>
      <c r="E30" s="401"/>
      <c r="F30" s="401"/>
      <c r="G30" s="402"/>
      <c r="H30" s="326"/>
    </row>
    <row r="31" spans="1:7" ht="22.5" customHeight="1">
      <c r="A31" s="396"/>
      <c r="B31" s="396"/>
      <c r="C31" s="396"/>
      <c r="D31" s="396"/>
      <c r="E31" s="396"/>
      <c r="F31" s="396"/>
      <c r="G31" s="396"/>
    </row>
    <row r="32" spans="1:7" ht="12.75" customHeight="1" hidden="1">
      <c r="A32" s="327"/>
      <c r="B32" s="328"/>
      <c r="C32" s="328"/>
      <c r="D32" s="328"/>
      <c r="E32" s="328"/>
      <c r="F32" s="328"/>
      <c r="G32" s="328"/>
    </row>
    <row r="33" ht="21" customHeight="1"/>
    <row r="34" spans="1:7" ht="12.75">
      <c r="A34" s="393" t="s">
        <v>394</v>
      </c>
      <c r="B34" s="393"/>
      <c r="C34" s="393"/>
      <c r="D34" s="415" t="s">
        <v>407</v>
      </c>
      <c r="E34" s="416"/>
      <c r="F34" s="416"/>
      <c r="G34" s="417"/>
    </row>
    <row r="35" spans="1:7" ht="12.75">
      <c r="A35" s="395" t="s">
        <v>396</v>
      </c>
      <c r="B35" s="395"/>
      <c r="C35" s="395"/>
      <c r="D35" s="392" t="s">
        <v>408</v>
      </c>
      <c r="E35" s="392"/>
      <c r="F35" s="392"/>
      <c r="G35" s="392"/>
    </row>
    <row r="36" spans="1:7" ht="12.75">
      <c r="A36" s="387" t="s">
        <v>398</v>
      </c>
      <c r="B36" s="387"/>
      <c r="C36" s="387"/>
      <c r="D36" s="436" t="s">
        <v>409</v>
      </c>
      <c r="E36" s="419"/>
      <c r="F36" s="419"/>
      <c r="G36" s="420"/>
    </row>
    <row r="37" spans="1:7" ht="12.75">
      <c r="A37" s="404" t="s">
        <v>400</v>
      </c>
      <c r="B37" s="405"/>
      <c r="C37" s="406"/>
      <c r="D37" s="436" t="s">
        <v>410</v>
      </c>
      <c r="E37" s="419"/>
      <c r="F37" s="419"/>
      <c r="G37" s="420"/>
    </row>
    <row r="38" spans="1:7" ht="12.75">
      <c r="A38" s="404" t="s">
        <v>402</v>
      </c>
      <c r="B38" s="405"/>
      <c r="C38" s="406"/>
      <c r="D38" s="407" t="s">
        <v>411</v>
      </c>
      <c r="E38" s="408"/>
      <c r="F38" s="408"/>
      <c r="G38" s="409"/>
    </row>
    <row r="39" spans="1:7" ht="12.75">
      <c r="A39" s="404" t="s">
        <v>404</v>
      </c>
      <c r="B39" s="405"/>
      <c r="C39" s="406"/>
      <c r="D39" s="407" t="s">
        <v>412</v>
      </c>
      <c r="E39" s="408"/>
      <c r="F39" s="408"/>
      <c r="G39" s="409"/>
    </row>
    <row r="40" spans="1:7" ht="22.5" customHeight="1">
      <c r="A40" s="435" t="s">
        <v>413</v>
      </c>
      <c r="B40" s="435"/>
      <c r="C40" s="435"/>
      <c r="D40" s="435"/>
      <c r="E40" s="435"/>
      <c r="F40" s="435"/>
      <c r="G40" s="435"/>
    </row>
    <row r="41" spans="1:7" ht="3" customHeight="1">
      <c r="A41" s="412"/>
      <c r="B41" s="413"/>
      <c r="C41" s="413"/>
      <c r="D41" s="413"/>
      <c r="E41" s="413"/>
      <c r="F41" s="413"/>
      <c r="G41" s="414"/>
    </row>
    <row r="42" spans="1:7" ht="12.75" hidden="1">
      <c r="A42" s="397"/>
      <c r="B42" s="398"/>
      <c r="C42" s="398"/>
      <c r="D42" s="398"/>
      <c r="E42" s="398"/>
      <c r="F42" s="398"/>
      <c r="G42" s="399"/>
    </row>
    <row r="43" spans="1:7" ht="12.75" hidden="1">
      <c r="A43" s="397"/>
      <c r="B43" s="398"/>
      <c r="C43" s="398"/>
      <c r="D43" s="398"/>
      <c r="E43" s="398"/>
      <c r="F43" s="398"/>
      <c r="G43" s="399"/>
    </row>
    <row r="44" spans="1:7" ht="12.75" hidden="1">
      <c r="A44" s="397"/>
      <c r="B44" s="398"/>
      <c r="C44" s="398"/>
      <c r="D44" s="398"/>
      <c r="E44" s="398"/>
      <c r="F44" s="398"/>
      <c r="G44" s="399"/>
    </row>
    <row r="45" spans="1:7" ht="12.75" customHeight="1" hidden="1">
      <c r="A45" s="397"/>
      <c r="B45" s="398"/>
      <c r="C45" s="398"/>
      <c r="D45" s="398"/>
      <c r="E45" s="398"/>
      <c r="F45" s="398"/>
      <c r="G45" s="399"/>
    </row>
    <row r="46" spans="1:7" ht="12.75" hidden="1">
      <c r="A46" s="397"/>
      <c r="B46" s="398"/>
      <c r="C46" s="398"/>
      <c r="D46" s="398"/>
      <c r="E46" s="398"/>
      <c r="F46" s="398"/>
      <c r="G46" s="399"/>
    </row>
    <row r="47" spans="1:7" ht="12.75" hidden="1">
      <c r="A47" s="397"/>
      <c r="B47" s="398"/>
      <c r="C47" s="398"/>
      <c r="D47" s="398"/>
      <c r="E47" s="398"/>
      <c r="F47" s="398"/>
      <c r="G47" s="399"/>
    </row>
    <row r="48" spans="1:7" ht="12.75" hidden="1">
      <c r="A48" s="397"/>
      <c r="B48" s="398"/>
      <c r="C48" s="398"/>
      <c r="D48" s="398"/>
      <c r="E48" s="398"/>
      <c r="F48" s="398"/>
      <c r="G48" s="399"/>
    </row>
    <row r="49" spans="1:7" ht="12.75" hidden="1">
      <c r="A49" s="397"/>
      <c r="B49" s="398"/>
      <c r="C49" s="398"/>
      <c r="D49" s="398"/>
      <c r="E49" s="398"/>
      <c r="F49" s="398"/>
      <c r="G49" s="399"/>
    </row>
    <row r="50" spans="1:7" ht="12.75" hidden="1">
      <c r="A50" s="397"/>
      <c r="B50" s="398"/>
      <c r="C50" s="398"/>
      <c r="D50" s="398"/>
      <c r="E50" s="398"/>
      <c r="F50" s="398"/>
      <c r="G50" s="399"/>
    </row>
    <row r="51" spans="1:7" ht="12.75" hidden="1">
      <c r="A51" s="397"/>
      <c r="B51" s="398"/>
      <c r="C51" s="398"/>
      <c r="D51" s="398"/>
      <c r="E51" s="398"/>
      <c r="F51" s="398"/>
      <c r="G51" s="399"/>
    </row>
    <row r="52" spans="1:7" ht="12.75" hidden="1">
      <c r="A52" s="397"/>
      <c r="B52" s="398"/>
      <c r="C52" s="398"/>
      <c r="D52" s="398"/>
      <c r="E52" s="398"/>
      <c r="F52" s="398"/>
      <c r="G52" s="399"/>
    </row>
    <row r="53" spans="1:7" ht="12.75" hidden="1">
      <c r="A53" s="397"/>
      <c r="B53" s="398"/>
      <c r="C53" s="398"/>
      <c r="D53" s="398"/>
      <c r="E53" s="398"/>
      <c r="F53" s="398"/>
      <c r="G53" s="399"/>
    </row>
    <row r="54" spans="1:7" ht="12.75" hidden="1">
      <c r="A54" s="397"/>
      <c r="B54" s="398"/>
      <c r="C54" s="398"/>
      <c r="D54" s="398"/>
      <c r="E54" s="398"/>
      <c r="F54" s="398"/>
      <c r="G54" s="399"/>
    </row>
    <row r="55" spans="1:7" ht="12.75" hidden="1">
      <c r="A55" s="397"/>
      <c r="B55" s="398"/>
      <c r="C55" s="398"/>
      <c r="D55" s="398"/>
      <c r="E55" s="398"/>
      <c r="F55" s="398"/>
      <c r="G55" s="399"/>
    </row>
    <row r="56" spans="1:7" ht="12.75" hidden="1">
      <c r="A56" s="400"/>
      <c r="B56" s="401"/>
      <c r="C56" s="401"/>
      <c r="D56" s="401"/>
      <c r="E56" s="401"/>
      <c r="F56" s="401"/>
      <c r="G56" s="402"/>
    </row>
    <row r="57" spans="1:7" ht="12.75" customHeight="1" hidden="1">
      <c r="A57" s="396"/>
      <c r="B57" s="396"/>
      <c r="C57" s="396"/>
      <c r="D57" s="396"/>
      <c r="E57" s="396"/>
      <c r="F57" s="396"/>
      <c r="G57" s="396"/>
    </row>
    <row r="58" ht="12" customHeight="1"/>
    <row r="60" spans="1:7" ht="12.75" customHeight="1">
      <c r="A60" s="393" t="s">
        <v>394</v>
      </c>
      <c r="B60" s="393"/>
      <c r="C60" s="393"/>
      <c r="D60" s="432" t="s">
        <v>414</v>
      </c>
      <c r="E60" s="433"/>
      <c r="F60" s="433"/>
      <c r="G60" s="434"/>
    </row>
    <row r="61" spans="1:7" ht="12.75">
      <c r="A61" s="395" t="s">
        <v>396</v>
      </c>
      <c r="B61" s="395"/>
      <c r="C61" s="395"/>
      <c r="D61" s="392" t="s">
        <v>415</v>
      </c>
      <c r="E61" s="392"/>
      <c r="F61" s="392"/>
      <c r="G61" s="392"/>
    </row>
    <row r="62" spans="1:7" ht="12.75">
      <c r="A62" s="387" t="s">
        <v>398</v>
      </c>
      <c r="B62" s="387"/>
      <c r="C62" s="387"/>
      <c r="D62" s="418" t="s">
        <v>416</v>
      </c>
      <c r="E62" s="419"/>
      <c r="F62" s="419"/>
      <c r="G62" s="420"/>
    </row>
    <row r="63" spans="1:7" ht="12.75">
      <c r="A63" s="404" t="s">
        <v>400</v>
      </c>
      <c r="B63" s="405"/>
      <c r="C63" s="406"/>
      <c r="D63" s="431" t="s">
        <v>417</v>
      </c>
      <c r="E63" s="419"/>
      <c r="F63" s="419"/>
      <c r="G63" s="420"/>
    </row>
    <row r="64" spans="1:7" ht="12.75">
      <c r="A64" s="404" t="s">
        <v>402</v>
      </c>
      <c r="B64" s="405"/>
      <c r="C64" s="406"/>
      <c r="D64" s="407" t="s">
        <v>418</v>
      </c>
      <c r="E64" s="408"/>
      <c r="F64" s="408"/>
      <c r="G64" s="409"/>
    </row>
    <row r="65" spans="1:7" ht="15.75" customHeight="1">
      <c r="A65" s="404" t="s">
        <v>404</v>
      </c>
      <c r="B65" s="405"/>
      <c r="C65" s="406"/>
      <c r="D65" s="407" t="s">
        <v>419</v>
      </c>
      <c r="E65" s="408"/>
      <c r="F65" s="408"/>
      <c r="G65" s="409"/>
    </row>
    <row r="66" spans="1:7" ht="18" customHeight="1">
      <c r="A66" s="395" t="s">
        <v>420</v>
      </c>
      <c r="B66" s="387"/>
      <c r="C66" s="387"/>
      <c r="D66" s="387"/>
      <c r="E66" s="387"/>
      <c r="F66" s="387"/>
      <c r="G66" s="387"/>
    </row>
    <row r="67" spans="1:7" ht="1.5" customHeight="1">
      <c r="A67" s="412"/>
      <c r="B67" s="413"/>
      <c r="C67" s="413"/>
      <c r="D67" s="413"/>
      <c r="E67" s="413"/>
      <c r="F67" s="413"/>
      <c r="G67" s="414"/>
    </row>
    <row r="68" spans="1:7" ht="12.75" hidden="1">
      <c r="A68" s="397"/>
      <c r="B68" s="398"/>
      <c r="C68" s="398"/>
      <c r="D68" s="398"/>
      <c r="E68" s="398"/>
      <c r="F68" s="398"/>
      <c r="G68" s="399"/>
    </row>
    <row r="69" spans="1:7" ht="12.75" hidden="1">
      <c r="A69" s="397"/>
      <c r="B69" s="398"/>
      <c r="C69" s="398"/>
      <c r="D69" s="398"/>
      <c r="E69" s="398"/>
      <c r="F69" s="398"/>
      <c r="G69" s="399"/>
    </row>
    <row r="70" spans="1:7" ht="12.75" hidden="1">
      <c r="A70" s="397"/>
      <c r="B70" s="398"/>
      <c r="C70" s="398"/>
      <c r="D70" s="398"/>
      <c r="E70" s="398"/>
      <c r="F70" s="398"/>
      <c r="G70" s="399"/>
    </row>
    <row r="71" spans="1:7" ht="12.75" hidden="1">
      <c r="A71" s="397"/>
      <c r="B71" s="398"/>
      <c r="C71" s="398"/>
      <c r="D71" s="398"/>
      <c r="E71" s="398"/>
      <c r="F71" s="398"/>
      <c r="G71" s="399"/>
    </row>
    <row r="72" spans="1:7" ht="12.75" hidden="1">
      <c r="A72" s="397"/>
      <c r="B72" s="398"/>
      <c r="C72" s="398"/>
      <c r="D72" s="398"/>
      <c r="E72" s="398"/>
      <c r="F72" s="398"/>
      <c r="G72" s="399"/>
    </row>
    <row r="73" spans="1:7" ht="12.75" hidden="1">
      <c r="A73" s="397"/>
      <c r="B73" s="398"/>
      <c r="C73" s="398"/>
      <c r="D73" s="398"/>
      <c r="E73" s="398"/>
      <c r="F73" s="398"/>
      <c r="G73" s="399"/>
    </row>
    <row r="74" spans="1:7" ht="12.75" hidden="1">
      <c r="A74" s="397"/>
      <c r="B74" s="398"/>
      <c r="C74" s="398"/>
      <c r="D74" s="398"/>
      <c r="E74" s="398"/>
      <c r="F74" s="398"/>
      <c r="G74" s="399"/>
    </row>
    <row r="75" spans="1:7" ht="12.75" hidden="1">
      <c r="A75" s="397"/>
      <c r="B75" s="398"/>
      <c r="C75" s="398"/>
      <c r="D75" s="398"/>
      <c r="E75" s="398"/>
      <c r="F75" s="398"/>
      <c r="G75" s="399"/>
    </row>
    <row r="76" spans="1:7" ht="12.75" hidden="1">
      <c r="A76" s="397"/>
      <c r="B76" s="398"/>
      <c r="C76" s="398"/>
      <c r="D76" s="398"/>
      <c r="E76" s="398"/>
      <c r="F76" s="398"/>
      <c r="G76" s="399"/>
    </row>
    <row r="77" spans="1:7" ht="12.75" hidden="1">
      <c r="A77" s="397"/>
      <c r="B77" s="398"/>
      <c r="C77" s="398"/>
      <c r="D77" s="398"/>
      <c r="E77" s="398"/>
      <c r="F77" s="398"/>
      <c r="G77" s="399"/>
    </row>
    <row r="78" spans="1:7" ht="12.75" hidden="1">
      <c r="A78" s="397"/>
      <c r="B78" s="398"/>
      <c r="C78" s="398"/>
      <c r="D78" s="398"/>
      <c r="E78" s="398"/>
      <c r="F78" s="398"/>
      <c r="G78" s="399"/>
    </row>
    <row r="79" spans="1:7" ht="12.75" hidden="1">
      <c r="A79" s="397"/>
      <c r="B79" s="398"/>
      <c r="C79" s="398"/>
      <c r="D79" s="398"/>
      <c r="E79" s="398"/>
      <c r="F79" s="398"/>
      <c r="G79" s="399"/>
    </row>
    <row r="80" spans="1:7" ht="12.75" hidden="1">
      <c r="A80" s="397"/>
      <c r="B80" s="398"/>
      <c r="C80" s="398"/>
      <c r="D80" s="398"/>
      <c r="E80" s="398"/>
      <c r="F80" s="398"/>
      <c r="G80" s="399"/>
    </row>
    <row r="81" spans="1:7" ht="12.75" hidden="1">
      <c r="A81" s="400"/>
      <c r="B81" s="401"/>
      <c r="C81" s="401"/>
      <c r="D81" s="401"/>
      <c r="E81" s="401"/>
      <c r="F81" s="401"/>
      <c r="G81" s="402"/>
    </row>
    <row r="82" spans="1:7" ht="12.75" customHeight="1" hidden="1">
      <c r="A82" s="396"/>
      <c r="B82" s="396"/>
      <c r="C82" s="396"/>
      <c r="D82" s="396"/>
      <c r="E82" s="396"/>
      <c r="F82" s="396"/>
      <c r="G82" s="396"/>
    </row>
    <row r="83" spans="1:7" ht="12.75" hidden="1">
      <c r="A83" s="332"/>
      <c r="B83" s="332"/>
      <c r="C83" s="332"/>
      <c r="D83" s="333"/>
      <c r="E83" s="333"/>
      <c r="F83" s="334"/>
      <c r="G83" s="335"/>
    </row>
    <row r="84" ht="12.75" hidden="1"/>
    <row r="85" ht="20.25" customHeight="1"/>
    <row r="86" spans="1:7" ht="12.75">
      <c r="A86" s="393" t="s">
        <v>394</v>
      </c>
      <c r="B86" s="393"/>
      <c r="C86" s="393"/>
      <c r="D86" s="415" t="s">
        <v>421</v>
      </c>
      <c r="E86" s="416"/>
      <c r="F86" s="416"/>
      <c r="G86" s="417"/>
    </row>
    <row r="87" spans="1:7" ht="15" customHeight="1">
      <c r="A87" s="395" t="s">
        <v>396</v>
      </c>
      <c r="B87" s="395"/>
      <c r="C87" s="395"/>
      <c r="D87" s="418" t="s">
        <v>422</v>
      </c>
      <c r="E87" s="419"/>
      <c r="F87" s="419"/>
      <c r="G87" s="420"/>
    </row>
    <row r="88" spans="1:7" ht="12.75">
      <c r="A88" s="404" t="s">
        <v>400</v>
      </c>
      <c r="B88" s="405"/>
      <c r="C88" s="406"/>
      <c r="D88" s="418" t="s">
        <v>423</v>
      </c>
      <c r="E88" s="419"/>
      <c r="F88" s="419"/>
      <c r="G88" s="420"/>
    </row>
    <row r="89" spans="1:7" ht="17.25" customHeight="1">
      <c r="A89" s="387" t="s">
        <v>398</v>
      </c>
      <c r="B89" s="387"/>
      <c r="C89" s="387"/>
      <c r="D89" s="428" t="s">
        <v>424</v>
      </c>
      <c r="E89" s="429"/>
      <c r="F89" s="429"/>
      <c r="G89" s="430"/>
    </row>
    <row r="90" spans="1:7" ht="12.75">
      <c r="A90" s="404" t="s">
        <v>402</v>
      </c>
      <c r="B90" s="405"/>
      <c r="C90" s="406"/>
      <c r="D90" s="407" t="s">
        <v>425</v>
      </c>
      <c r="E90" s="408"/>
      <c r="F90" s="408"/>
      <c r="G90" s="409"/>
    </row>
    <row r="91" spans="1:7" ht="12.75">
      <c r="A91" s="404" t="s">
        <v>404</v>
      </c>
      <c r="B91" s="405"/>
      <c r="C91" s="406"/>
      <c r="D91" s="407" t="s">
        <v>426</v>
      </c>
      <c r="E91" s="408"/>
      <c r="F91" s="408"/>
      <c r="G91" s="409"/>
    </row>
    <row r="92" spans="1:8" ht="16.5" customHeight="1">
      <c r="A92" s="426" t="s">
        <v>413</v>
      </c>
      <c r="B92" s="427"/>
      <c r="C92" s="427"/>
      <c r="D92" s="427"/>
      <c r="E92" s="427"/>
      <c r="F92" s="427"/>
      <c r="G92" s="427"/>
      <c r="H92" s="427"/>
    </row>
    <row r="93" spans="1:7" ht="12.75" customHeight="1" hidden="1">
      <c r="A93" s="413"/>
      <c r="B93" s="413"/>
      <c r="C93" s="413"/>
      <c r="D93" s="413"/>
      <c r="E93" s="413"/>
      <c r="F93" s="413"/>
      <c r="G93" s="413"/>
    </row>
    <row r="94" spans="1:7" ht="12.75" hidden="1">
      <c r="A94" s="398"/>
      <c r="B94" s="398"/>
      <c r="C94" s="398"/>
      <c r="D94" s="398"/>
      <c r="E94" s="398"/>
      <c r="F94" s="398"/>
      <c r="G94" s="398"/>
    </row>
    <row r="95" spans="1:7" ht="12.75" hidden="1">
      <c r="A95" s="398"/>
      <c r="B95" s="398"/>
      <c r="C95" s="398"/>
      <c r="D95" s="398"/>
      <c r="E95" s="398"/>
      <c r="F95" s="398"/>
      <c r="G95" s="398"/>
    </row>
    <row r="96" spans="1:7" ht="12.75" hidden="1">
      <c r="A96" s="398"/>
      <c r="B96" s="398"/>
      <c r="C96" s="398"/>
      <c r="D96" s="398"/>
      <c r="E96" s="398"/>
      <c r="F96" s="398"/>
      <c r="G96" s="398"/>
    </row>
    <row r="97" spans="1:7" ht="12.75" customHeight="1" hidden="1">
      <c r="A97" s="398"/>
      <c r="B97" s="398"/>
      <c r="C97" s="398"/>
      <c r="D97" s="398"/>
      <c r="E97" s="398"/>
      <c r="F97" s="398"/>
      <c r="G97" s="398"/>
    </row>
    <row r="98" spans="1:11" ht="12.75" hidden="1">
      <c r="A98" s="398"/>
      <c r="B98" s="398"/>
      <c r="C98" s="398"/>
      <c r="D98" s="398"/>
      <c r="E98" s="398"/>
      <c r="F98" s="398"/>
      <c r="G98" s="398"/>
      <c r="I98" s="336"/>
      <c r="J98" s="336"/>
      <c r="K98" s="336"/>
    </row>
    <row r="99" spans="1:7" ht="12.75" hidden="1">
      <c r="A99" s="398"/>
      <c r="B99" s="398"/>
      <c r="C99" s="398"/>
      <c r="D99" s="398"/>
      <c r="E99" s="398"/>
      <c r="F99" s="398"/>
      <c r="G99" s="398"/>
    </row>
    <row r="100" spans="1:7" ht="12.75" hidden="1">
      <c r="A100" s="398"/>
      <c r="B100" s="398"/>
      <c r="C100" s="398"/>
      <c r="D100" s="398"/>
      <c r="E100" s="398"/>
      <c r="F100" s="398"/>
      <c r="G100" s="398"/>
    </row>
    <row r="101" spans="1:7" ht="12.75" customHeight="1" hidden="1">
      <c r="A101" s="398"/>
      <c r="B101" s="398"/>
      <c r="C101" s="398"/>
      <c r="D101" s="398"/>
      <c r="E101" s="398"/>
      <c r="F101" s="398"/>
      <c r="G101" s="398"/>
    </row>
    <row r="102" spans="1:7" ht="12.75" hidden="1">
      <c r="A102" s="398"/>
      <c r="B102" s="398"/>
      <c r="C102" s="398"/>
      <c r="D102" s="398"/>
      <c r="E102" s="398"/>
      <c r="F102" s="398"/>
      <c r="G102" s="398"/>
    </row>
    <row r="103" spans="1:7" ht="12.75" hidden="1">
      <c r="A103" s="398"/>
      <c r="B103" s="398"/>
      <c r="C103" s="398"/>
      <c r="D103" s="398"/>
      <c r="E103" s="398"/>
      <c r="F103" s="398"/>
      <c r="G103" s="398"/>
    </row>
    <row r="104" spans="1:7" ht="12.75" hidden="1">
      <c r="A104" s="398"/>
      <c r="B104" s="398"/>
      <c r="C104" s="398"/>
      <c r="D104" s="398"/>
      <c r="E104" s="398"/>
      <c r="F104" s="398"/>
      <c r="G104" s="398"/>
    </row>
    <row r="105" spans="1:7" ht="12.75" customHeight="1" hidden="1">
      <c r="A105" s="398"/>
      <c r="B105" s="398"/>
      <c r="C105" s="398"/>
      <c r="D105" s="398"/>
      <c r="E105" s="398"/>
      <c r="F105" s="398"/>
      <c r="G105" s="398"/>
    </row>
    <row r="106" spans="1:7" ht="12.75" hidden="1">
      <c r="A106" s="398"/>
      <c r="B106" s="398"/>
      <c r="C106" s="398"/>
      <c r="D106" s="398"/>
      <c r="E106" s="398"/>
      <c r="F106" s="398"/>
      <c r="G106" s="398"/>
    </row>
    <row r="107" spans="1:7" ht="12.75" hidden="1">
      <c r="A107" s="398"/>
      <c r="B107" s="398"/>
      <c r="C107" s="398"/>
      <c r="D107" s="398"/>
      <c r="E107" s="398"/>
      <c r="F107" s="398"/>
      <c r="G107" s="398"/>
    </row>
    <row r="108" spans="1:7" ht="12.75" hidden="1">
      <c r="A108" s="398"/>
      <c r="B108" s="398"/>
      <c r="C108" s="398"/>
      <c r="D108" s="398"/>
      <c r="E108" s="398"/>
      <c r="F108" s="398"/>
      <c r="G108" s="398"/>
    </row>
    <row r="109" spans="1:7" ht="12.75" customHeight="1" hidden="1">
      <c r="A109" s="398"/>
      <c r="B109" s="398"/>
      <c r="C109" s="398"/>
      <c r="D109" s="398"/>
      <c r="E109" s="398"/>
      <c r="F109" s="398"/>
      <c r="G109" s="398"/>
    </row>
    <row r="113" spans="1:7" ht="12.75">
      <c r="A113" s="393" t="s">
        <v>394</v>
      </c>
      <c r="B113" s="393"/>
      <c r="C113" s="393"/>
      <c r="D113" s="415" t="s">
        <v>427</v>
      </c>
      <c r="E113" s="416"/>
      <c r="F113" s="416"/>
      <c r="G113" s="417"/>
    </row>
    <row r="114" spans="1:7" ht="12.75">
      <c r="A114" s="395" t="s">
        <v>396</v>
      </c>
      <c r="B114" s="395"/>
      <c r="C114" s="395"/>
      <c r="D114" s="392" t="s">
        <v>428</v>
      </c>
      <c r="E114" s="392"/>
      <c r="F114" s="392"/>
      <c r="G114" s="392"/>
    </row>
    <row r="115" spans="1:7" ht="12.75">
      <c r="A115" s="387" t="s">
        <v>398</v>
      </c>
      <c r="B115" s="387"/>
      <c r="C115" s="387"/>
      <c r="D115" s="418" t="s">
        <v>429</v>
      </c>
      <c r="E115" s="419"/>
      <c r="F115" s="419"/>
      <c r="G115" s="420"/>
    </row>
    <row r="116" spans="1:7" ht="12.75">
      <c r="A116" s="425" t="s">
        <v>400</v>
      </c>
      <c r="B116" s="408"/>
      <c r="C116" s="409"/>
      <c r="D116" s="418" t="s">
        <v>430</v>
      </c>
      <c r="E116" s="419"/>
      <c r="F116" s="419"/>
      <c r="G116" s="420"/>
    </row>
    <row r="117" spans="1:7" ht="12.75">
      <c r="A117" s="404" t="s">
        <v>402</v>
      </c>
      <c r="B117" s="405"/>
      <c r="C117" s="406"/>
      <c r="D117" s="407" t="s">
        <v>431</v>
      </c>
      <c r="E117" s="408"/>
      <c r="F117" s="408"/>
      <c r="G117" s="409"/>
    </row>
    <row r="118" spans="1:7" ht="12.75">
      <c r="A118" s="404" t="s">
        <v>404</v>
      </c>
      <c r="B118" s="405"/>
      <c r="C118" s="406"/>
      <c r="D118" s="407" t="s">
        <v>432</v>
      </c>
      <c r="E118" s="408"/>
      <c r="F118" s="408"/>
      <c r="G118" s="409"/>
    </row>
    <row r="119" spans="1:8" ht="18.75" customHeight="1">
      <c r="A119" s="423" t="s">
        <v>433</v>
      </c>
      <c r="B119" s="424"/>
      <c r="C119" s="424"/>
      <c r="D119" s="424"/>
      <c r="E119" s="424"/>
      <c r="F119" s="424"/>
      <c r="G119" s="424"/>
      <c r="H119" s="336"/>
    </row>
    <row r="120" spans="1:7" ht="3" customHeight="1">
      <c r="A120" s="412"/>
      <c r="B120" s="413"/>
      <c r="C120" s="413"/>
      <c r="D120" s="413"/>
      <c r="E120" s="413"/>
      <c r="F120" s="413"/>
      <c r="G120" s="414"/>
    </row>
    <row r="121" spans="1:7" ht="12.75" hidden="1">
      <c r="A121" s="397"/>
      <c r="B121" s="398"/>
      <c r="C121" s="398"/>
      <c r="D121" s="398"/>
      <c r="E121" s="398"/>
      <c r="F121" s="398"/>
      <c r="G121" s="399"/>
    </row>
    <row r="122" spans="1:7" ht="12.75" hidden="1">
      <c r="A122" s="397"/>
      <c r="B122" s="398"/>
      <c r="C122" s="398"/>
      <c r="D122" s="398"/>
      <c r="E122" s="398"/>
      <c r="F122" s="398"/>
      <c r="G122" s="399"/>
    </row>
    <row r="123" spans="1:7" ht="12.75" hidden="1">
      <c r="A123" s="397"/>
      <c r="B123" s="398"/>
      <c r="C123" s="398"/>
      <c r="D123" s="398"/>
      <c r="E123" s="398"/>
      <c r="F123" s="398"/>
      <c r="G123" s="399"/>
    </row>
    <row r="124" spans="1:7" ht="12.75" hidden="1">
      <c r="A124" s="397"/>
      <c r="B124" s="398"/>
      <c r="C124" s="398"/>
      <c r="D124" s="398"/>
      <c r="E124" s="398"/>
      <c r="F124" s="398"/>
      <c r="G124" s="399"/>
    </row>
    <row r="125" spans="1:7" ht="12.75" hidden="1">
      <c r="A125" s="397"/>
      <c r="B125" s="398"/>
      <c r="C125" s="398"/>
      <c r="D125" s="398"/>
      <c r="E125" s="398"/>
      <c r="F125" s="398"/>
      <c r="G125" s="399"/>
    </row>
    <row r="126" spans="1:7" ht="12.75" hidden="1">
      <c r="A126" s="397"/>
      <c r="B126" s="398"/>
      <c r="C126" s="398"/>
      <c r="D126" s="398"/>
      <c r="E126" s="398"/>
      <c r="F126" s="398"/>
      <c r="G126" s="399"/>
    </row>
    <row r="127" spans="1:7" ht="12.75" hidden="1">
      <c r="A127" s="397"/>
      <c r="B127" s="398"/>
      <c r="C127" s="398"/>
      <c r="D127" s="398"/>
      <c r="E127" s="398"/>
      <c r="F127" s="398"/>
      <c r="G127" s="399"/>
    </row>
    <row r="128" spans="1:7" ht="12.75" hidden="1">
      <c r="A128" s="397"/>
      <c r="B128" s="398"/>
      <c r="C128" s="398"/>
      <c r="D128" s="398"/>
      <c r="E128" s="398"/>
      <c r="F128" s="398"/>
      <c r="G128" s="399"/>
    </row>
    <row r="129" spans="1:7" ht="12.75" hidden="1">
      <c r="A129" s="397"/>
      <c r="B129" s="398"/>
      <c r="C129" s="398"/>
      <c r="D129" s="398"/>
      <c r="E129" s="398"/>
      <c r="F129" s="398"/>
      <c r="G129" s="399"/>
    </row>
    <row r="130" spans="1:7" ht="12.75" hidden="1">
      <c r="A130" s="397"/>
      <c r="B130" s="398"/>
      <c r="C130" s="398"/>
      <c r="D130" s="398"/>
      <c r="E130" s="398"/>
      <c r="F130" s="398"/>
      <c r="G130" s="399"/>
    </row>
    <row r="131" spans="1:7" ht="12.75" hidden="1">
      <c r="A131" s="397"/>
      <c r="B131" s="398"/>
      <c r="C131" s="398"/>
      <c r="D131" s="398"/>
      <c r="E131" s="398"/>
      <c r="F131" s="398"/>
      <c r="G131" s="399"/>
    </row>
    <row r="132" spans="1:7" ht="12.75" hidden="1">
      <c r="A132" s="397"/>
      <c r="B132" s="398"/>
      <c r="C132" s="398"/>
      <c r="D132" s="398"/>
      <c r="E132" s="398"/>
      <c r="F132" s="398"/>
      <c r="G132" s="399"/>
    </row>
    <row r="133" spans="1:7" ht="12.75" hidden="1">
      <c r="A133" s="397"/>
      <c r="B133" s="398"/>
      <c r="C133" s="398"/>
      <c r="D133" s="398"/>
      <c r="E133" s="398"/>
      <c r="F133" s="398"/>
      <c r="G133" s="399"/>
    </row>
    <row r="134" spans="1:7" ht="12.75" hidden="1">
      <c r="A134" s="397"/>
      <c r="B134" s="398"/>
      <c r="C134" s="398"/>
      <c r="D134" s="398"/>
      <c r="E134" s="398"/>
      <c r="F134" s="398"/>
      <c r="G134" s="399"/>
    </row>
    <row r="135" spans="1:7" ht="12.75" hidden="1">
      <c r="A135" s="400"/>
      <c r="B135" s="401"/>
      <c r="C135" s="401"/>
      <c r="D135" s="401"/>
      <c r="E135" s="401"/>
      <c r="F135" s="401"/>
      <c r="G135" s="402"/>
    </row>
    <row r="136" spans="1:9" ht="12.75">
      <c r="A136" s="396"/>
      <c r="B136" s="396"/>
      <c r="C136" s="396"/>
      <c r="D136" s="396"/>
      <c r="E136" s="396"/>
      <c r="F136" s="396"/>
      <c r="G136" s="396"/>
      <c r="I136" s="337"/>
    </row>
    <row r="138" ht="41.25" customHeight="1"/>
    <row r="139" spans="1:7" ht="26.25" customHeight="1">
      <c r="A139" s="393" t="s">
        <v>394</v>
      </c>
      <c r="B139" s="393"/>
      <c r="C139" s="393"/>
      <c r="D139" s="415" t="s">
        <v>434</v>
      </c>
      <c r="E139" s="416"/>
      <c r="F139" s="416"/>
      <c r="G139" s="417"/>
    </row>
    <row r="140" spans="1:7" ht="12.75">
      <c r="A140" s="395" t="s">
        <v>396</v>
      </c>
      <c r="B140" s="395"/>
      <c r="C140" s="395"/>
      <c r="D140" s="392" t="s">
        <v>435</v>
      </c>
      <c r="E140" s="392"/>
      <c r="F140" s="392"/>
      <c r="G140" s="392"/>
    </row>
    <row r="141" spans="1:7" ht="12.75">
      <c r="A141" s="387" t="s">
        <v>398</v>
      </c>
      <c r="B141" s="387"/>
      <c r="C141" s="387"/>
      <c r="D141" s="418" t="s">
        <v>436</v>
      </c>
      <c r="E141" s="419"/>
      <c r="F141" s="419"/>
      <c r="G141" s="420"/>
    </row>
    <row r="142" spans="1:7" ht="12.75">
      <c r="A142" s="323" t="s">
        <v>437</v>
      </c>
      <c r="B142" s="324"/>
      <c r="C142" s="325"/>
      <c r="D142" s="331"/>
      <c r="E142" s="329"/>
      <c r="F142" s="329" t="s">
        <v>401</v>
      </c>
      <c r="G142" s="330"/>
    </row>
    <row r="143" spans="1:7" ht="12.75">
      <c r="A143" s="404" t="s">
        <v>402</v>
      </c>
      <c r="B143" s="405"/>
      <c r="C143" s="406"/>
      <c r="D143" s="407">
        <v>43160</v>
      </c>
      <c r="E143" s="408"/>
      <c r="F143" s="408"/>
      <c r="G143" s="409"/>
    </row>
    <row r="144" spans="1:7" ht="12.75">
      <c r="A144" s="404" t="s">
        <v>404</v>
      </c>
      <c r="B144" s="405"/>
      <c r="C144" s="406"/>
      <c r="D144" s="407">
        <v>44255</v>
      </c>
      <c r="E144" s="408"/>
      <c r="F144" s="408"/>
      <c r="G144" s="409"/>
    </row>
    <row r="145" spans="1:8" ht="12.75" customHeight="1">
      <c r="A145" s="421" t="s">
        <v>438</v>
      </c>
      <c r="B145" s="422"/>
      <c r="C145" s="422"/>
      <c r="D145" s="422"/>
      <c r="E145" s="422"/>
      <c r="F145" s="422"/>
      <c r="G145" s="422"/>
      <c r="H145" s="422"/>
    </row>
    <row r="146" spans="1:7" ht="3.75" customHeight="1">
      <c r="A146" s="412"/>
      <c r="B146" s="413"/>
      <c r="C146" s="413"/>
      <c r="D146" s="413"/>
      <c r="E146" s="413"/>
      <c r="F146" s="413"/>
      <c r="G146" s="414"/>
    </row>
    <row r="147" spans="1:7" ht="12.75" hidden="1">
      <c r="A147" s="397"/>
      <c r="B147" s="398"/>
      <c r="C147" s="398"/>
      <c r="D147" s="398"/>
      <c r="E147" s="398"/>
      <c r="F147" s="398"/>
      <c r="G147" s="399"/>
    </row>
    <row r="148" spans="1:7" ht="12.75" hidden="1">
      <c r="A148" s="397"/>
      <c r="B148" s="398"/>
      <c r="C148" s="398"/>
      <c r="D148" s="398"/>
      <c r="E148" s="398"/>
      <c r="F148" s="398"/>
      <c r="G148" s="399"/>
    </row>
    <row r="149" spans="1:7" ht="12.75" hidden="1">
      <c r="A149" s="397"/>
      <c r="B149" s="398"/>
      <c r="C149" s="398"/>
      <c r="D149" s="398"/>
      <c r="E149" s="398"/>
      <c r="F149" s="398"/>
      <c r="G149" s="399"/>
    </row>
    <row r="150" spans="1:7" ht="12.75" hidden="1">
      <c r="A150" s="397"/>
      <c r="B150" s="398"/>
      <c r="C150" s="398"/>
      <c r="D150" s="398"/>
      <c r="E150" s="398"/>
      <c r="F150" s="398"/>
      <c r="G150" s="399"/>
    </row>
    <row r="151" spans="1:7" ht="12.75" hidden="1">
      <c r="A151" s="397"/>
      <c r="B151" s="398"/>
      <c r="C151" s="398"/>
      <c r="D151" s="398"/>
      <c r="E151" s="398"/>
      <c r="F151" s="398"/>
      <c r="G151" s="399"/>
    </row>
    <row r="152" spans="1:7" ht="12.75" hidden="1">
      <c r="A152" s="397"/>
      <c r="B152" s="398"/>
      <c r="C152" s="398"/>
      <c r="D152" s="398"/>
      <c r="E152" s="398"/>
      <c r="F152" s="398"/>
      <c r="G152" s="399"/>
    </row>
    <row r="153" spans="1:7" ht="12.75" hidden="1">
      <c r="A153" s="397"/>
      <c r="B153" s="398"/>
      <c r="C153" s="398"/>
      <c r="D153" s="398"/>
      <c r="E153" s="398"/>
      <c r="F153" s="398"/>
      <c r="G153" s="399"/>
    </row>
    <row r="154" spans="1:7" ht="12.75" hidden="1">
      <c r="A154" s="397"/>
      <c r="B154" s="398"/>
      <c r="C154" s="398"/>
      <c r="D154" s="398"/>
      <c r="E154" s="398"/>
      <c r="F154" s="398"/>
      <c r="G154" s="399"/>
    </row>
    <row r="155" spans="1:7" ht="12.75" hidden="1">
      <c r="A155" s="397"/>
      <c r="B155" s="398"/>
      <c r="C155" s="398"/>
      <c r="D155" s="398"/>
      <c r="E155" s="398"/>
      <c r="F155" s="398"/>
      <c r="G155" s="399"/>
    </row>
    <row r="156" spans="1:7" ht="12.75" hidden="1">
      <c r="A156" s="397"/>
      <c r="B156" s="398"/>
      <c r="C156" s="398"/>
      <c r="D156" s="398"/>
      <c r="E156" s="398"/>
      <c r="F156" s="398"/>
      <c r="G156" s="399"/>
    </row>
    <row r="157" spans="1:7" ht="12.75" hidden="1">
      <c r="A157" s="397"/>
      <c r="B157" s="398"/>
      <c r="C157" s="398"/>
      <c r="D157" s="398"/>
      <c r="E157" s="398"/>
      <c r="F157" s="398"/>
      <c r="G157" s="399"/>
    </row>
    <row r="158" spans="1:7" ht="12.75" hidden="1">
      <c r="A158" s="397"/>
      <c r="B158" s="398"/>
      <c r="C158" s="398"/>
      <c r="D158" s="398"/>
      <c r="E158" s="398"/>
      <c r="F158" s="398"/>
      <c r="G158" s="399"/>
    </row>
    <row r="159" spans="1:7" ht="12.75" hidden="1">
      <c r="A159" s="397"/>
      <c r="B159" s="398"/>
      <c r="C159" s="398"/>
      <c r="D159" s="398"/>
      <c r="E159" s="398"/>
      <c r="F159" s="398"/>
      <c r="G159" s="399"/>
    </row>
    <row r="160" spans="1:7" ht="12.75" hidden="1">
      <c r="A160" s="397"/>
      <c r="B160" s="398"/>
      <c r="C160" s="398"/>
      <c r="D160" s="398"/>
      <c r="E160" s="398"/>
      <c r="F160" s="398"/>
      <c r="G160" s="399"/>
    </row>
    <row r="161" spans="1:7" ht="12.75" hidden="1">
      <c r="A161" s="400"/>
      <c r="B161" s="401"/>
      <c r="C161" s="401"/>
      <c r="D161" s="401"/>
      <c r="E161" s="401"/>
      <c r="F161" s="401"/>
      <c r="G161" s="402"/>
    </row>
    <row r="162" spans="1:7" ht="12.75">
      <c r="A162" s="396"/>
      <c r="B162" s="396"/>
      <c r="C162" s="396"/>
      <c r="D162" s="396"/>
      <c r="E162" s="396"/>
      <c r="F162" s="396"/>
      <c r="G162" s="396"/>
    </row>
    <row r="164" ht="17.25" customHeight="1"/>
    <row r="165" spans="1:7" ht="18.75" customHeight="1">
      <c r="A165" s="393" t="s">
        <v>394</v>
      </c>
      <c r="B165" s="393"/>
      <c r="C165" s="393"/>
      <c r="D165" s="415" t="s">
        <v>439</v>
      </c>
      <c r="E165" s="416"/>
      <c r="F165" s="416"/>
      <c r="G165" s="417"/>
    </row>
    <row r="166" spans="1:7" ht="12.75">
      <c r="A166" s="395" t="s">
        <v>396</v>
      </c>
      <c r="B166" s="395"/>
      <c r="C166" s="395"/>
      <c r="D166" s="392" t="s">
        <v>440</v>
      </c>
      <c r="E166" s="392"/>
      <c r="F166" s="392"/>
      <c r="G166" s="392"/>
    </row>
    <row r="167" spans="1:7" ht="12.75">
      <c r="A167" s="387" t="s">
        <v>398</v>
      </c>
      <c r="B167" s="387"/>
      <c r="C167" s="387"/>
      <c r="D167" s="418" t="s">
        <v>441</v>
      </c>
      <c r="E167" s="419"/>
      <c r="F167" s="419"/>
      <c r="G167" s="420"/>
    </row>
    <row r="168" spans="1:7" ht="12.75">
      <c r="A168" s="323" t="s">
        <v>442</v>
      </c>
      <c r="B168" s="324"/>
      <c r="C168" s="325"/>
      <c r="D168" s="331"/>
      <c r="E168" s="329"/>
      <c r="F168" s="329" t="s">
        <v>443</v>
      </c>
      <c r="G168" s="330"/>
    </row>
    <row r="169" spans="1:7" ht="12.75">
      <c r="A169" s="404" t="s">
        <v>402</v>
      </c>
      <c r="B169" s="405"/>
      <c r="C169" s="406"/>
      <c r="D169" s="407">
        <v>43710</v>
      </c>
      <c r="E169" s="408"/>
      <c r="F169" s="408"/>
      <c r="G169" s="409"/>
    </row>
    <row r="170" spans="1:7" ht="12.75">
      <c r="A170" s="404" t="s">
        <v>404</v>
      </c>
      <c r="B170" s="405"/>
      <c r="C170" s="406"/>
      <c r="D170" s="407">
        <v>44742</v>
      </c>
      <c r="E170" s="408"/>
      <c r="F170" s="408"/>
      <c r="G170" s="409"/>
    </row>
    <row r="171" spans="1:8" ht="27" customHeight="1">
      <c r="A171" s="410" t="s">
        <v>444</v>
      </c>
      <c r="B171" s="411"/>
      <c r="C171" s="411"/>
      <c r="D171" s="411"/>
      <c r="E171" s="411"/>
      <c r="F171" s="411"/>
      <c r="G171" s="411"/>
      <c r="H171" s="327"/>
    </row>
    <row r="172" spans="1:7" ht="12.75" hidden="1">
      <c r="A172" s="412"/>
      <c r="B172" s="413"/>
      <c r="C172" s="413"/>
      <c r="D172" s="413"/>
      <c r="E172" s="413"/>
      <c r="F172" s="413"/>
      <c r="G172" s="414"/>
    </row>
    <row r="173" spans="1:7" ht="12.75" hidden="1">
      <c r="A173" s="397"/>
      <c r="B173" s="398"/>
      <c r="C173" s="398"/>
      <c r="D173" s="398"/>
      <c r="E173" s="398"/>
      <c r="F173" s="398"/>
      <c r="G173" s="399"/>
    </row>
    <row r="174" spans="1:7" ht="12.75" hidden="1">
      <c r="A174" s="397"/>
      <c r="B174" s="398"/>
      <c r="C174" s="398"/>
      <c r="D174" s="398"/>
      <c r="E174" s="398"/>
      <c r="F174" s="398"/>
      <c r="G174" s="399"/>
    </row>
    <row r="175" spans="1:7" ht="12.75" hidden="1">
      <c r="A175" s="397"/>
      <c r="B175" s="398"/>
      <c r="C175" s="398"/>
      <c r="D175" s="398"/>
      <c r="E175" s="398"/>
      <c r="F175" s="398"/>
      <c r="G175" s="399"/>
    </row>
    <row r="176" spans="1:7" ht="12.75" customHeight="1" hidden="1">
      <c r="A176" s="397"/>
      <c r="B176" s="398"/>
      <c r="C176" s="398"/>
      <c r="D176" s="398"/>
      <c r="E176" s="398"/>
      <c r="F176" s="398"/>
      <c r="G176" s="399"/>
    </row>
    <row r="177" spans="1:7" ht="12.75" hidden="1">
      <c r="A177" s="397"/>
      <c r="B177" s="398"/>
      <c r="C177" s="398"/>
      <c r="D177" s="398"/>
      <c r="E177" s="398"/>
      <c r="F177" s="398"/>
      <c r="G177" s="399"/>
    </row>
    <row r="178" spans="1:7" ht="12.75" hidden="1">
      <c r="A178" s="397"/>
      <c r="B178" s="398"/>
      <c r="C178" s="398"/>
      <c r="D178" s="398"/>
      <c r="E178" s="398"/>
      <c r="F178" s="398"/>
      <c r="G178" s="399"/>
    </row>
    <row r="179" spans="1:7" ht="12.75" hidden="1">
      <c r="A179" s="397"/>
      <c r="B179" s="398"/>
      <c r="C179" s="398"/>
      <c r="D179" s="398"/>
      <c r="E179" s="398"/>
      <c r="F179" s="398"/>
      <c r="G179" s="399"/>
    </row>
    <row r="180" spans="1:7" ht="12.75" hidden="1">
      <c r="A180" s="397"/>
      <c r="B180" s="398"/>
      <c r="C180" s="398"/>
      <c r="D180" s="398"/>
      <c r="E180" s="398"/>
      <c r="F180" s="398"/>
      <c r="G180" s="399"/>
    </row>
    <row r="181" spans="1:7" ht="12.75" hidden="1">
      <c r="A181" s="397"/>
      <c r="B181" s="398"/>
      <c r="C181" s="398"/>
      <c r="D181" s="398"/>
      <c r="E181" s="398"/>
      <c r="F181" s="398"/>
      <c r="G181" s="399"/>
    </row>
    <row r="182" spans="1:7" ht="12.75" hidden="1">
      <c r="A182" s="397"/>
      <c r="B182" s="398"/>
      <c r="C182" s="398"/>
      <c r="D182" s="398"/>
      <c r="E182" s="398"/>
      <c r="F182" s="398"/>
      <c r="G182" s="399"/>
    </row>
    <row r="183" spans="1:7" ht="12.75" hidden="1">
      <c r="A183" s="397"/>
      <c r="B183" s="398"/>
      <c r="C183" s="398"/>
      <c r="D183" s="398"/>
      <c r="E183" s="398"/>
      <c r="F183" s="398"/>
      <c r="G183" s="399"/>
    </row>
    <row r="184" spans="1:7" ht="12.75" hidden="1">
      <c r="A184" s="397"/>
      <c r="B184" s="398"/>
      <c r="C184" s="398"/>
      <c r="D184" s="398"/>
      <c r="E184" s="398"/>
      <c r="F184" s="398"/>
      <c r="G184" s="399"/>
    </row>
    <row r="185" spans="1:7" ht="12.75" hidden="1">
      <c r="A185" s="397"/>
      <c r="B185" s="398"/>
      <c r="C185" s="398"/>
      <c r="D185" s="398"/>
      <c r="E185" s="398"/>
      <c r="F185" s="398"/>
      <c r="G185" s="399"/>
    </row>
    <row r="186" spans="1:7" ht="12.75" hidden="1">
      <c r="A186" s="397"/>
      <c r="B186" s="398"/>
      <c r="C186" s="398"/>
      <c r="D186" s="398"/>
      <c r="E186" s="398"/>
      <c r="F186" s="398"/>
      <c r="G186" s="399"/>
    </row>
    <row r="187" spans="1:7" ht="12.75" hidden="1">
      <c r="A187" s="400"/>
      <c r="B187" s="401"/>
      <c r="C187" s="401"/>
      <c r="D187" s="401"/>
      <c r="E187" s="401"/>
      <c r="F187" s="401"/>
      <c r="G187" s="402"/>
    </row>
    <row r="188" spans="1:7" ht="11.25" customHeight="1">
      <c r="A188" s="396"/>
      <c r="B188" s="396"/>
      <c r="C188" s="396"/>
      <c r="D188" s="396"/>
      <c r="E188" s="396"/>
      <c r="F188" s="396"/>
      <c r="G188" s="396"/>
    </row>
    <row r="191" spans="1:7" ht="25.5" customHeight="1">
      <c r="A191" s="393" t="s">
        <v>394</v>
      </c>
      <c r="B191" s="393"/>
      <c r="C191" s="393"/>
      <c r="D191" s="415" t="s">
        <v>445</v>
      </c>
      <c r="E191" s="416"/>
      <c r="F191" s="416"/>
      <c r="G191" s="417"/>
    </row>
    <row r="192" spans="1:7" ht="12.75">
      <c r="A192" s="395" t="s">
        <v>396</v>
      </c>
      <c r="B192" s="395"/>
      <c r="C192" s="395"/>
      <c r="D192" s="392" t="s">
        <v>446</v>
      </c>
      <c r="E192" s="392"/>
      <c r="F192" s="392"/>
      <c r="G192" s="392"/>
    </row>
    <row r="193" spans="1:7" ht="12.75">
      <c r="A193" s="387" t="s">
        <v>398</v>
      </c>
      <c r="B193" s="387"/>
      <c r="C193" s="387"/>
      <c r="D193" s="418" t="s">
        <v>447</v>
      </c>
      <c r="E193" s="419"/>
      <c r="F193" s="419"/>
      <c r="G193" s="420"/>
    </row>
    <row r="194" spans="1:7" ht="12.75">
      <c r="A194" s="323" t="s">
        <v>448</v>
      </c>
      <c r="B194" s="324"/>
      <c r="C194" s="325"/>
      <c r="D194" s="331"/>
      <c r="E194" s="329"/>
      <c r="F194" s="329" t="s">
        <v>401</v>
      </c>
      <c r="G194" s="330"/>
    </row>
    <row r="195" spans="1:7" ht="12.75">
      <c r="A195" s="404" t="s">
        <v>402</v>
      </c>
      <c r="B195" s="405"/>
      <c r="C195" s="406"/>
      <c r="D195" s="407">
        <v>43336</v>
      </c>
      <c r="E195" s="408"/>
      <c r="F195" s="408"/>
      <c r="G195" s="409"/>
    </row>
    <row r="196" spans="1:7" ht="12.75">
      <c r="A196" s="404" t="s">
        <v>404</v>
      </c>
      <c r="B196" s="405"/>
      <c r="C196" s="406"/>
      <c r="D196" s="407">
        <v>44681</v>
      </c>
      <c r="E196" s="408"/>
      <c r="F196" s="408"/>
      <c r="G196" s="409"/>
    </row>
    <row r="197" spans="1:7" ht="12.75" customHeight="1">
      <c r="A197" s="410" t="s">
        <v>449</v>
      </c>
      <c r="B197" s="411"/>
      <c r="C197" s="411"/>
      <c r="D197" s="411"/>
      <c r="E197" s="411"/>
      <c r="F197" s="411"/>
      <c r="G197" s="411"/>
    </row>
    <row r="198" spans="1:7" ht="1.5" customHeight="1">
      <c r="A198" s="412"/>
      <c r="B198" s="413"/>
      <c r="C198" s="413"/>
      <c r="D198" s="413"/>
      <c r="E198" s="413"/>
      <c r="F198" s="413"/>
      <c r="G198" s="414"/>
    </row>
    <row r="199" spans="1:7" ht="12.75" hidden="1">
      <c r="A199" s="397"/>
      <c r="B199" s="398"/>
      <c r="C199" s="398"/>
      <c r="D199" s="398"/>
      <c r="E199" s="398"/>
      <c r="F199" s="398"/>
      <c r="G199" s="399"/>
    </row>
    <row r="200" spans="1:7" ht="12.75" hidden="1">
      <c r="A200" s="397"/>
      <c r="B200" s="398"/>
      <c r="C200" s="398"/>
      <c r="D200" s="398"/>
      <c r="E200" s="398"/>
      <c r="F200" s="398"/>
      <c r="G200" s="399"/>
    </row>
    <row r="201" spans="1:7" ht="12.75" hidden="1">
      <c r="A201" s="397"/>
      <c r="B201" s="398"/>
      <c r="C201" s="398"/>
      <c r="D201" s="398"/>
      <c r="E201" s="398"/>
      <c r="F201" s="398"/>
      <c r="G201" s="399"/>
    </row>
    <row r="202" spans="1:7" ht="12.75" hidden="1">
      <c r="A202" s="397"/>
      <c r="B202" s="398"/>
      <c r="C202" s="398"/>
      <c r="D202" s="398"/>
      <c r="E202" s="398"/>
      <c r="F202" s="398"/>
      <c r="G202" s="399"/>
    </row>
    <row r="203" spans="1:7" ht="12.75" hidden="1">
      <c r="A203" s="397"/>
      <c r="B203" s="398"/>
      <c r="C203" s="398"/>
      <c r="D203" s="398"/>
      <c r="E203" s="398"/>
      <c r="F203" s="398"/>
      <c r="G203" s="399"/>
    </row>
    <row r="204" spans="1:7" ht="12.75" hidden="1">
      <c r="A204" s="397"/>
      <c r="B204" s="398"/>
      <c r="C204" s="398"/>
      <c r="D204" s="398"/>
      <c r="E204" s="398"/>
      <c r="F204" s="398"/>
      <c r="G204" s="399"/>
    </row>
    <row r="205" spans="1:7" ht="12.75" hidden="1">
      <c r="A205" s="397"/>
      <c r="B205" s="398"/>
      <c r="C205" s="398"/>
      <c r="D205" s="398"/>
      <c r="E205" s="398"/>
      <c r="F205" s="398"/>
      <c r="G205" s="399"/>
    </row>
    <row r="206" spans="1:7" ht="12.75" hidden="1">
      <c r="A206" s="397"/>
      <c r="B206" s="398"/>
      <c r="C206" s="398"/>
      <c r="D206" s="398"/>
      <c r="E206" s="398"/>
      <c r="F206" s="398"/>
      <c r="G206" s="399"/>
    </row>
    <row r="207" spans="1:7" ht="12.75" hidden="1">
      <c r="A207" s="397"/>
      <c r="B207" s="398"/>
      <c r="C207" s="398"/>
      <c r="D207" s="398"/>
      <c r="E207" s="398"/>
      <c r="F207" s="398"/>
      <c r="G207" s="399"/>
    </row>
    <row r="208" spans="1:7" ht="12.75" hidden="1">
      <c r="A208" s="397"/>
      <c r="B208" s="398"/>
      <c r="C208" s="398"/>
      <c r="D208" s="398"/>
      <c r="E208" s="398"/>
      <c r="F208" s="398"/>
      <c r="G208" s="399"/>
    </row>
    <row r="209" spans="1:7" ht="12.75" hidden="1">
      <c r="A209" s="397"/>
      <c r="B209" s="398"/>
      <c r="C209" s="398"/>
      <c r="D209" s="398"/>
      <c r="E209" s="398"/>
      <c r="F209" s="398"/>
      <c r="G209" s="399"/>
    </row>
    <row r="210" spans="1:7" ht="12.75" hidden="1">
      <c r="A210" s="397"/>
      <c r="B210" s="398"/>
      <c r="C210" s="398"/>
      <c r="D210" s="398"/>
      <c r="E210" s="398"/>
      <c r="F210" s="398"/>
      <c r="G210" s="399"/>
    </row>
    <row r="211" spans="1:7" ht="12.75" hidden="1">
      <c r="A211" s="397"/>
      <c r="B211" s="398"/>
      <c r="C211" s="398"/>
      <c r="D211" s="398"/>
      <c r="E211" s="398"/>
      <c r="F211" s="398"/>
      <c r="G211" s="399"/>
    </row>
    <row r="212" spans="1:7" ht="12.75" hidden="1">
      <c r="A212" s="397"/>
      <c r="B212" s="398"/>
      <c r="C212" s="398"/>
      <c r="D212" s="398"/>
      <c r="E212" s="398"/>
      <c r="F212" s="398"/>
      <c r="G212" s="399"/>
    </row>
    <row r="213" spans="1:7" ht="12.75" hidden="1">
      <c r="A213" s="400"/>
      <c r="B213" s="401"/>
      <c r="C213" s="401"/>
      <c r="D213" s="401"/>
      <c r="E213" s="401"/>
      <c r="F213" s="401"/>
      <c r="G213" s="402"/>
    </row>
    <row r="214" spans="1:7" ht="12.75">
      <c r="A214" s="396"/>
      <c r="B214" s="396"/>
      <c r="C214" s="396"/>
      <c r="D214" s="396"/>
      <c r="E214" s="396"/>
      <c r="F214" s="396"/>
      <c r="G214" s="396"/>
    </row>
    <row r="216" spans="1:7" ht="12.75" hidden="1">
      <c r="A216" s="397"/>
      <c r="B216" s="398"/>
      <c r="C216" s="398"/>
      <c r="D216" s="398"/>
      <c r="E216" s="398"/>
      <c r="F216" s="398"/>
      <c r="G216" s="399"/>
    </row>
    <row r="217" spans="1:7" ht="12.75" hidden="1">
      <c r="A217" s="397"/>
      <c r="B217" s="398"/>
      <c r="C217" s="398"/>
      <c r="D217" s="398"/>
      <c r="E217" s="398"/>
      <c r="F217" s="398"/>
      <c r="G217" s="399"/>
    </row>
    <row r="218" spans="1:7" ht="12.75" hidden="1">
      <c r="A218" s="397"/>
      <c r="B218" s="398"/>
      <c r="C218" s="398"/>
      <c r="D218" s="398"/>
      <c r="E218" s="398"/>
      <c r="F218" s="398"/>
      <c r="G218" s="399"/>
    </row>
    <row r="219" spans="1:7" ht="12.75" hidden="1">
      <c r="A219" s="397"/>
      <c r="B219" s="398"/>
      <c r="C219" s="398"/>
      <c r="D219" s="398"/>
      <c r="E219" s="398"/>
      <c r="F219" s="398"/>
      <c r="G219" s="399"/>
    </row>
    <row r="220" spans="1:7" ht="12.75" hidden="1">
      <c r="A220" s="397"/>
      <c r="B220" s="398"/>
      <c r="C220" s="398"/>
      <c r="D220" s="398"/>
      <c r="E220" s="398"/>
      <c r="F220" s="398"/>
      <c r="G220" s="399"/>
    </row>
    <row r="221" spans="1:7" ht="12.75" hidden="1">
      <c r="A221" s="397"/>
      <c r="B221" s="398"/>
      <c r="C221" s="398"/>
      <c r="D221" s="398"/>
      <c r="E221" s="398"/>
      <c r="F221" s="398"/>
      <c r="G221" s="399"/>
    </row>
    <row r="222" spans="1:7" ht="12.75" hidden="1">
      <c r="A222" s="397"/>
      <c r="B222" s="398"/>
      <c r="C222" s="398"/>
      <c r="D222" s="398"/>
      <c r="E222" s="398"/>
      <c r="F222" s="398"/>
      <c r="G222" s="399"/>
    </row>
    <row r="223" spans="1:7" ht="12.75" hidden="1">
      <c r="A223" s="397"/>
      <c r="B223" s="398"/>
      <c r="C223" s="398"/>
      <c r="D223" s="398"/>
      <c r="E223" s="398"/>
      <c r="F223" s="398"/>
      <c r="G223" s="399"/>
    </row>
    <row r="224" spans="1:7" ht="12.75" hidden="1">
      <c r="A224" s="397"/>
      <c r="B224" s="398"/>
      <c r="C224" s="398"/>
      <c r="D224" s="398"/>
      <c r="E224" s="398"/>
      <c r="F224" s="398"/>
      <c r="G224" s="399"/>
    </row>
    <row r="225" spans="1:7" ht="12.75" hidden="1">
      <c r="A225" s="397"/>
      <c r="B225" s="398"/>
      <c r="C225" s="398"/>
      <c r="D225" s="398"/>
      <c r="E225" s="398"/>
      <c r="F225" s="398"/>
      <c r="G225" s="399"/>
    </row>
    <row r="226" spans="1:7" ht="12.75" hidden="1">
      <c r="A226" s="397"/>
      <c r="B226" s="398"/>
      <c r="C226" s="398"/>
      <c r="D226" s="398"/>
      <c r="E226" s="398"/>
      <c r="F226" s="398"/>
      <c r="G226" s="399"/>
    </row>
    <row r="227" spans="1:7" ht="12.75" hidden="1">
      <c r="A227" s="397"/>
      <c r="B227" s="398"/>
      <c r="C227" s="398"/>
      <c r="D227" s="398"/>
      <c r="E227" s="398"/>
      <c r="F227" s="398"/>
      <c r="G227" s="399"/>
    </row>
    <row r="228" spans="1:7" ht="12.75" hidden="1">
      <c r="A228" s="397"/>
      <c r="B228" s="398"/>
      <c r="C228" s="398"/>
      <c r="D228" s="398"/>
      <c r="E228" s="398"/>
      <c r="F228" s="398"/>
      <c r="G228" s="399"/>
    </row>
    <row r="229" spans="1:7" ht="12.75" hidden="1">
      <c r="A229" s="397"/>
      <c r="B229" s="398"/>
      <c r="C229" s="398"/>
      <c r="D229" s="398"/>
      <c r="E229" s="398"/>
      <c r="F229" s="398"/>
      <c r="G229" s="399"/>
    </row>
    <row r="230" spans="1:7" ht="12.75" hidden="1">
      <c r="A230" s="400"/>
      <c r="B230" s="401"/>
      <c r="C230" s="401"/>
      <c r="D230" s="401"/>
      <c r="E230" s="401"/>
      <c r="F230" s="401"/>
      <c r="G230" s="402"/>
    </row>
    <row r="232" spans="1:7" ht="12.75">
      <c r="A232" s="393" t="s">
        <v>394</v>
      </c>
      <c r="B232" s="393"/>
      <c r="C232" s="393"/>
      <c r="D232" s="403" t="s">
        <v>450</v>
      </c>
      <c r="E232" s="403"/>
      <c r="F232" s="403"/>
      <c r="G232" s="403"/>
    </row>
    <row r="233" spans="1:7" ht="25.5" customHeight="1">
      <c r="A233" s="395" t="s">
        <v>396</v>
      </c>
      <c r="B233" s="395"/>
      <c r="C233" s="395"/>
      <c r="D233" s="392" t="s">
        <v>451</v>
      </c>
      <c r="E233" s="392"/>
      <c r="F233" s="392"/>
      <c r="G233" s="392"/>
    </row>
    <row r="234" spans="1:7" ht="12.75">
      <c r="A234" s="387" t="s">
        <v>398</v>
      </c>
      <c r="B234" s="387"/>
      <c r="C234" s="387"/>
      <c r="D234" s="391" t="s">
        <v>452</v>
      </c>
      <c r="E234" s="392"/>
      <c r="F234" s="392"/>
      <c r="G234" s="392"/>
    </row>
    <row r="235" spans="1:7" ht="12.75">
      <c r="A235" s="387" t="s">
        <v>400</v>
      </c>
      <c r="B235" s="387"/>
      <c r="C235" s="387"/>
      <c r="D235" s="391" t="s">
        <v>453</v>
      </c>
      <c r="E235" s="392"/>
      <c r="F235" s="392"/>
      <c r="G235" s="392"/>
    </row>
    <row r="236" spans="1:7" ht="12.75">
      <c r="A236" s="387" t="s">
        <v>402</v>
      </c>
      <c r="B236" s="387"/>
      <c r="C236" s="387"/>
      <c r="D236" s="388">
        <v>43742</v>
      </c>
      <c r="E236" s="389"/>
      <c r="F236" s="389"/>
      <c r="G236" s="389"/>
    </row>
    <row r="237" spans="1:7" ht="12.75">
      <c r="A237" s="387" t="s">
        <v>404</v>
      </c>
      <c r="B237" s="387"/>
      <c r="C237" s="387"/>
      <c r="D237" s="388">
        <v>43830</v>
      </c>
      <c r="E237" s="389"/>
      <c r="F237" s="389"/>
      <c r="G237" s="389"/>
    </row>
    <row r="238" spans="1:7" ht="24" customHeight="1">
      <c r="A238" s="390" t="s">
        <v>454</v>
      </c>
      <c r="B238" s="390"/>
      <c r="C238" s="390"/>
      <c r="D238" s="390"/>
      <c r="E238" s="390"/>
      <c r="F238" s="390"/>
      <c r="G238" s="390"/>
    </row>
    <row r="241" spans="1:7" ht="28.5" customHeight="1">
      <c r="A241" s="393" t="s">
        <v>394</v>
      </c>
      <c r="B241" s="393"/>
      <c r="C241" s="393"/>
      <c r="D241" s="394" t="s">
        <v>455</v>
      </c>
      <c r="E241" s="394"/>
      <c r="F241" s="394"/>
      <c r="G241" s="394"/>
    </row>
    <row r="242" spans="1:7" ht="12.75">
      <c r="A242" s="395" t="s">
        <v>396</v>
      </c>
      <c r="B242" s="395"/>
      <c r="C242" s="395"/>
      <c r="D242" s="392" t="s">
        <v>456</v>
      </c>
      <c r="E242" s="392"/>
      <c r="F242" s="392"/>
      <c r="G242" s="392"/>
    </row>
    <row r="243" spans="1:7" ht="12.75">
      <c r="A243" s="387" t="s">
        <v>398</v>
      </c>
      <c r="B243" s="387"/>
      <c r="C243" s="387"/>
      <c r="D243" s="391" t="s">
        <v>457</v>
      </c>
      <c r="E243" s="392"/>
      <c r="F243" s="392"/>
      <c r="G243" s="392"/>
    </row>
    <row r="244" spans="1:7" ht="12.75">
      <c r="A244" s="387" t="s">
        <v>400</v>
      </c>
      <c r="B244" s="387"/>
      <c r="C244" s="387"/>
      <c r="D244" s="391" t="s">
        <v>458</v>
      </c>
      <c r="E244" s="392"/>
      <c r="F244" s="392"/>
      <c r="G244" s="392"/>
    </row>
    <row r="245" spans="1:7" ht="12.75">
      <c r="A245" s="387" t="s">
        <v>402</v>
      </c>
      <c r="B245" s="387"/>
      <c r="C245" s="387"/>
      <c r="D245" s="388" t="s">
        <v>459</v>
      </c>
      <c r="E245" s="389"/>
      <c r="F245" s="389"/>
      <c r="G245" s="389"/>
    </row>
    <row r="246" spans="1:7" ht="12.75">
      <c r="A246" s="387" t="s">
        <v>404</v>
      </c>
      <c r="B246" s="387"/>
      <c r="C246" s="387"/>
      <c r="D246" s="388" t="s">
        <v>460</v>
      </c>
      <c r="E246" s="389"/>
      <c r="F246" s="389"/>
      <c r="G246" s="389"/>
    </row>
    <row r="247" spans="1:7" ht="12.75">
      <c r="A247" s="390" t="s">
        <v>461</v>
      </c>
      <c r="B247" s="390"/>
      <c r="C247" s="390"/>
      <c r="D247" s="390"/>
      <c r="E247" s="390"/>
      <c r="F247" s="390"/>
      <c r="G247" s="390"/>
    </row>
    <row r="250" spans="1:7" ht="28.5" customHeight="1">
      <c r="A250" s="393" t="s">
        <v>394</v>
      </c>
      <c r="B250" s="393"/>
      <c r="C250" s="393"/>
      <c r="D250" s="394" t="s">
        <v>462</v>
      </c>
      <c r="E250" s="394"/>
      <c r="F250" s="394"/>
      <c r="G250" s="394"/>
    </row>
    <row r="251" spans="1:7" ht="12.75">
      <c r="A251" s="395" t="s">
        <v>396</v>
      </c>
      <c r="B251" s="395"/>
      <c r="C251" s="395"/>
      <c r="D251" s="392" t="s">
        <v>463</v>
      </c>
      <c r="E251" s="392"/>
      <c r="F251" s="392"/>
      <c r="G251" s="392"/>
    </row>
    <row r="252" spans="1:7" ht="12.75">
      <c r="A252" s="387" t="s">
        <v>398</v>
      </c>
      <c r="B252" s="387"/>
      <c r="C252" s="387"/>
      <c r="D252" s="391" t="s">
        <v>464</v>
      </c>
      <c r="E252" s="392"/>
      <c r="F252" s="392"/>
      <c r="G252" s="392"/>
    </row>
    <row r="253" spans="1:7" ht="12.75">
      <c r="A253" s="387" t="s">
        <v>400</v>
      </c>
      <c r="B253" s="387"/>
      <c r="C253" s="387"/>
      <c r="D253" s="391" t="s">
        <v>465</v>
      </c>
      <c r="E253" s="392"/>
      <c r="F253" s="392"/>
      <c r="G253" s="392"/>
    </row>
    <row r="254" spans="1:7" ht="12.75">
      <c r="A254" s="387" t="s">
        <v>402</v>
      </c>
      <c r="B254" s="387"/>
      <c r="C254" s="387"/>
      <c r="D254" s="388" t="s">
        <v>466</v>
      </c>
      <c r="E254" s="389"/>
      <c r="F254" s="389"/>
      <c r="G254" s="389"/>
    </row>
    <row r="255" spans="1:7" ht="12.75">
      <c r="A255" s="387" t="s">
        <v>404</v>
      </c>
      <c r="B255" s="387"/>
      <c r="C255" s="387"/>
      <c r="D255" s="388" t="s">
        <v>467</v>
      </c>
      <c r="E255" s="389"/>
      <c r="F255" s="389"/>
      <c r="G255" s="389"/>
    </row>
    <row r="256" spans="1:7" ht="12.75">
      <c r="A256" s="390" t="s">
        <v>468</v>
      </c>
      <c r="B256" s="390"/>
      <c r="C256" s="390"/>
      <c r="D256" s="390"/>
      <c r="E256" s="390"/>
      <c r="F256" s="390"/>
      <c r="G256" s="390"/>
    </row>
    <row r="259" spans="1:7" ht="28.5" customHeight="1">
      <c r="A259" s="393" t="s">
        <v>394</v>
      </c>
      <c r="B259" s="393"/>
      <c r="C259" s="393"/>
      <c r="D259" s="394" t="s">
        <v>469</v>
      </c>
      <c r="E259" s="394"/>
      <c r="F259" s="394"/>
      <c r="G259" s="394"/>
    </row>
    <row r="260" spans="1:7" ht="12.75">
      <c r="A260" s="395" t="s">
        <v>396</v>
      </c>
      <c r="B260" s="395"/>
      <c r="C260" s="395"/>
      <c r="D260" s="392" t="s">
        <v>470</v>
      </c>
      <c r="E260" s="392"/>
      <c r="F260" s="392"/>
      <c r="G260" s="392"/>
    </row>
    <row r="261" spans="1:7" ht="12.75">
      <c r="A261" s="387" t="s">
        <v>398</v>
      </c>
      <c r="B261" s="387"/>
      <c r="C261" s="387"/>
      <c r="D261" s="391" t="s">
        <v>471</v>
      </c>
      <c r="E261" s="392"/>
      <c r="F261" s="392"/>
      <c r="G261" s="392"/>
    </row>
    <row r="262" spans="1:7" ht="12.75">
      <c r="A262" s="387" t="s">
        <v>400</v>
      </c>
      <c r="B262" s="387"/>
      <c r="C262" s="387"/>
      <c r="D262" s="391" t="s">
        <v>401</v>
      </c>
      <c r="E262" s="392"/>
      <c r="F262" s="392"/>
      <c r="G262" s="392"/>
    </row>
    <row r="263" spans="1:7" ht="12.75">
      <c r="A263" s="387" t="s">
        <v>402</v>
      </c>
      <c r="B263" s="387"/>
      <c r="C263" s="387"/>
      <c r="D263" s="388" t="s">
        <v>472</v>
      </c>
      <c r="E263" s="389"/>
      <c r="F263" s="389"/>
      <c r="G263" s="389"/>
    </row>
    <row r="264" spans="1:7" ht="12.75">
      <c r="A264" s="387" t="s">
        <v>404</v>
      </c>
      <c r="B264" s="387"/>
      <c r="C264" s="387"/>
      <c r="D264" s="388" t="s">
        <v>473</v>
      </c>
      <c r="E264" s="389"/>
      <c r="F264" s="389"/>
      <c r="G264" s="389"/>
    </row>
    <row r="265" spans="1:7" ht="12.75">
      <c r="A265" s="390" t="s">
        <v>474</v>
      </c>
      <c r="B265" s="390"/>
      <c r="C265" s="390"/>
      <c r="D265" s="390"/>
      <c r="E265" s="390"/>
      <c r="F265" s="390"/>
      <c r="G265" s="390"/>
    </row>
  </sheetData>
  <sheetProtection/>
  <mergeCells count="168">
    <mergeCell ref="A1:G1"/>
    <mergeCell ref="A2:G7"/>
    <mergeCell ref="A8:C8"/>
    <mergeCell ref="D8:G8"/>
    <mergeCell ref="A9:C9"/>
    <mergeCell ref="D9:G9"/>
    <mergeCell ref="A10:C10"/>
    <mergeCell ref="D10:G10"/>
    <mergeCell ref="A11:C11"/>
    <mergeCell ref="D11:G11"/>
    <mergeCell ref="A12:C12"/>
    <mergeCell ref="D12:G12"/>
    <mergeCell ref="A13:C13"/>
    <mergeCell ref="D13:G13"/>
    <mergeCell ref="A14:G14"/>
    <mergeCell ref="A15:G30"/>
    <mergeCell ref="A31:G31"/>
    <mergeCell ref="A34:C34"/>
    <mergeCell ref="D34:G34"/>
    <mergeCell ref="A35:C35"/>
    <mergeCell ref="D35:G35"/>
    <mergeCell ref="A36:C36"/>
    <mergeCell ref="D36:G36"/>
    <mergeCell ref="A37:C37"/>
    <mergeCell ref="D37:G37"/>
    <mergeCell ref="A38:C38"/>
    <mergeCell ref="D38:G38"/>
    <mergeCell ref="A39:C39"/>
    <mergeCell ref="D39:G39"/>
    <mergeCell ref="A40:G40"/>
    <mergeCell ref="A41:G56"/>
    <mergeCell ref="A57:G57"/>
    <mergeCell ref="A60:C60"/>
    <mergeCell ref="D60:G60"/>
    <mergeCell ref="A61:C61"/>
    <mergeCell ref="D61:G61"/>
    <mergeCell ref="A62:C62"/>
    <mergeCell ref="D62:G62"/>
    <mergeCell ref="A63:C63"/>
    <mergeCell ref="D63:G63"/>
    <mergeCell ref="A64:C64"/>
    <mergeCell ref="D64:G64"/>
    <mergeCell ref="A65:C65"/>
    <mergeCell ref="D65:G65"/>
    <mergeCell ref="A66:G66"/>
    <mergeCell ref="A67:G81"/>
    <mergeCell ref="A82:G82"/>
    <mergeCell ref="A86:C86"/>
    <mergeCell ref="D86:G86"/>
    <mergeCell ref="A87:C87"/>
    <mergeCell ref="D87:G87"/>
    <mergeCell ref="A88:C88"/>
    <mergeCell ref="D88:G88"/>
    <mergeCell ref="A89:C89"/>
    <mergeCell ref="D89:G89"/>
    <mergeCell ref="A90:C90"/>
    <mergeCell ref="D90:G90"/>
    <mergeCell ref="A91:C91"/>
    <mergeCell ref="D91:G91"/>
    <mergeCell ref="A92:H92"/>
    <mergeCell ref="A93:G109"/>
    <mergeCell ref="A113:C113"/>
    <mergeCell ref="D113:G113"/>
    <mergeCell ref="A114:C114"/>
    <mergeCell ref="D114:G114"/>
    <mergeCell ref="A115:C115"/>
    <mergeCell ref="D115:G115"/>
    <mergeCell ref="A116:C116"/>
    <mergeCell ref="D116:G116"/>
    <mergeCell ref="A117:C117"/>
    <mergeCell ref="D117:G117"/>
    <mergeCell ref="A118:C118"/>
    <mergeCell ref="D118:G118"/>
    <mergeCell ref="A119:G119"/>
    <mergeCell ref="A120:G135"/>
    <mergeCell ref="A136:G136"/>
    <mergeCell ref="A139:C139"/>
    <mergeCell ref="D139:G139"/>
    <mergeCell ref="A140:C140"/>
    <mergeCell ref="D140:G140"/>
    <mergeCell ref="A141:C141"/>
    <mergeCell ref="D141:G141"/>
    <mergeCell ref="A143:C143"/>
    <mergeCell ref="D143:G143"/>
    <mergeCell ref="A144:C144"/>
    <mergeCell ref="D144:G144"/>
    <mergeCell ref="A145:H145"/>
    <mergeCell ref="A146:G161"/>
    <mergeCell ref="A162:G162"/>
    <mergeCell ref="A165:C165"/>
    <mergeCell ref="D165:G165"/>
    <mergeCell ref="A166:C166"/>
    <mergeCell ref="D166:G166"/>
    <mergeCell ref="A167:C167"/>
    <mergeCell ref="D167:G167"/>
    <mergeCell ref="A169:C169"/>
    <mergeCell ref="D169:G169"/>
    <mergeCell ref="A170:C170"/>
    <mergeCell ref="D170:G170"/>
    <mergeCell ref="A171:G171"/>
    <mergeCell ref="A172:G187"/>
    <mergeCell ref="A188:G188"/>
    <mergeCell ref="A191:C191"/>
    <mergeCell ref="D191:G191"/>
    <mergeCell ref="A192:C192"/>
    <mergeCell ref="D192:G192"/>
    <mergeCell ref="A193:C193"/>
    <mergeCell ref="D193:G193"/>
    <mergeCell ref="A195:C195"/>
    <mergeCell ref="D195:G195"/>
    <mergeCell ref="A196:C196"/>
    <mergeCell ref="D196:G196"/>
    <mergeCell ref="A197:G197"/>
    <mergeCell ref="A198:G213"/>
    <mergeCell ref="A214:G214"/>
    <mergeCell ref="A216:G230"/>
    <mergeCell ref="A232:C232"/>
    <mergeCell ref="D232:G232"/>
    <mergeCell ref="A233:C233"/>
    <mergeCell ref="D233:G233"/>
    <mergeCell ref="A234:C234"/>
    <mergeCell ref="D234:G234"/>
    <mergeCell ref="A235:C235"/>
    <mergeCell ref="D235:G235"/>
    <mergeCell ref="A236:C236"/>
    <mergeCell ref="D236:G236"/>
    <mergeCell ref="A237:C237"/>
    <mergeCell ref="D237:G237"/>
    <mergeCell ref="A238:G238"/>
    <mergeCell ref="A241:C241"/>
    <mergeCell ref="D241:G241"/>
    <mergeCell ref="A242:C242"/>
    <mergeCell ref="D242:G242"/>
    <mergeCell ref="A243:C243"/>
    <mergeCell ref="D243:G243"/>
    <mergeCell ref="A244:C244"/>
    <mergeCell ref="D244:G244"/>
    <mergeCell ref="A245:C245"/>
    <mergeCell ref="D245:G245"/>
    <mergeCell ref="A246:C246"/>
    <mergeCell ref="D246:G246"/>
    <mergeCell ref="A247:G247"/>
    <mergeCell ref="A250:C250"/>
    <mergeCell ref="D250:G250"/>
    <mergeCell ref="A251:C251"/>
    <mergeCell ref="D251:G251"/>
    <mergeCell ref="A252:C252"/>
    <mergeCell ref="D252:G252"/>
    <mergeCell ref="A253:C253"/>
    <mergeCell ref="D253:G253"/>
    <mergeCell ref="A254:C254"/>
    <mergeCell ref="D254:G254"/>
    <mergeCell ref="A255:C255"/>
    <mergeCell ref="D255:G255"/>
    <mergeCell ref="A256:G256"/>
    <mergeCell ref="A259:C259"/>
    <mergeCell ref="D259:G259"/>
    <mergeCell ref="A260:C260"/>
    <mergeCell ref="D260:G260"/>
    <mergeCell ref="A264:C264"/>
    <mergeCell ref="D264:G264"/>
    <mergeCell ref="A265:G265"/>
    <mergeCell ref="A261:C261"/>
    <mergeCell ref="D261:G261"/>
    <mergeCell ref="A262:C262"/>
    <mergeCell ref="D262:G262"/>
    <mergeCell ref="A263:C263"/>
    <mergeCell ref="D263:G263"/>
  </mergeCells>
  <printOptions/>
  <pageMargins left="0.7" right="0.7" top="0.75" bottom="0.75" header="0.3" footer="0.3"/>
  <pageSetup fitToHeight="1" fitToWidth="1" horizontalDpi="600" verticalDpi="600" orientation="portrait" paperSize="9" scale="45" r:id="rId1"/>
  <headerFooter>
    <oddHeader>&amp;L9. melléklet az 5/2022. (V.20.) önk. rendelethez ezer Ft
</oddHeader>
  </headerFooter>
  <colBreaks count="1" manualBreakCount="1">
    <brk id="7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J12"/>
  <sheetViews>
    <sheetView view="pageLayout" workbookViewId="0" topLeftCell="A1">
      <selection activeCell="A6" sqref="A6:B6"/>
    </sheetView>
  </sheetViews>
  <sheetFormatPr defaultColWidth="9.140625" defaultRowHeight="12.75"/>
  <cols>
    <col min="1" max="1" width="39.28125" style="0" customWidth="1"/>
    <col min="3" max="10" width="10.00390625" style="0" bestFit="1" customWidth="1"/>
  </cols>
  <sheetData>
    <row r="1" spans="1:9" ht="18" customHeight="1">
      <c r="A1" s="447" t="s">
        <v>278</v>
      </c>
      <c r="B1" s="447"/>
      <c r="C1" s="447"/>
      <c r="D1" s="447"/>
      <c r="E1" s="447"/>
      <c r="F1" s="447"/>
      <c r="G1" s="447"/>
      <c r="H1" s="447"/>
      <c r="I1" s="447"/>
    </row>
    <row r="2" spans="1:9" ht="18">
      <c r="A2" s="448" t="s">
        <v>379</v>
      </c>
      <c r="B2" s="448"/>
      <c r="C2" s="448"/>
      <c r="D2" s="448"/>
      <c r="E2" s="448"/>
      <c r="F2" s="448"/>
      <c r="G2" s="448"/>
      <c r="H2" s="448"/>
      <c r="I2" s="448"/>
    </row>
    <row r="3" spans="1:2" ht="12.75">
      <c r="A3" s="316"/>
      <c r="B3" s="316"/>
    </row>
    <row r="4" spans="1:2" ht="12.75">
      <c r="A4" s="316"/>
      <c r="B4" s="316"/>
    </row>
    <row r="5" spans="1:9" ht="12.75">
      <c r="A5" s="449" t="s">
        <v>91</v>
      </c>
      <c r="B5" s="450"/>
      <c r="C5" s="170" t="s">
        <v>380</v>
      </c>
      <c r="D5" s="170" t="s">
        <v>381</v>
      </c>
      <c r="E5" s="170" t="s">
        <v>382</v>
      </c>
      <c r="F5" s="170" t="s">
        <v>383</v>
      </c>
      <c r="G5" s="170" t="s">
        <v>384</v>
      </c>
      <c r="H5" s="170" t="s">
        <v>385</v>
      </c>
      <c r="I5" s="170" t="s">
        <v>386</v>
      </c>
    </row>
    <row r="6" spans="1:9" ht="12.75">
      <c r="A6" s="451"/>
      <c r="B6" s="452"/>
      <c r="C6" s="312"/>
      <c r="D6" s="312"/>
      <c r="E6" s="312"/>
      <c r="F6" s="312"/>
      <c r="G6" s="312"/>
      <c r="H6" s="312"/>
      <c r="I6" s="312"/>
    </row>
    <row r="7" spans="1:2" ht="12.75">
      <c r="A7" s="317"/>
      <c r="B7" s="318"/>
    </row>
    <row r="8" spans="1:2" ht="12.75">
      <c r="A8" s="453" t="s">
        <v>387</v>
      </c>
      <c r="B8" s="453"/>
    </row>
    <row r="9" spans="1:10" ht="12.75">
      <c r="A9" s="449" t="s">
        <v>91</v>
      </c>
      <c r="B9" s="450"/>
      <c r="C9" s="170" t="s">
        <v>380</v>
      </c>
      <c r="D9" s="170" t="s">
        <v>381</v>
      </c>
      <c r="E9" s="170" t="s">
        <v>382</v>
      </c>
      <c r="F9" s="170" t="s">
        <v>383</v>
      </c>
      <c r="G9" s="170" t="s">
        <v>384</v>
      </c>
      <c r="H9" s="170" t="s">
        <v>385</v>
      </c>
      <c r="I9" s="170" t="s">
        <v>386</v>
      </c>
      <c r="J9" s="170" t="s">
        <v>388</v>
      </c>
    </row>
    <row r="10" spans="1:10" ht="12.75">
      <c r="A10" s="444" t="s">
        <v>389</v>
      </c>
      <c r="B10" s="444"/>
      <c r="C10" s="319">
        <v>12000</v>
      </c>
      <c r="D10" s="319">
        <v>12000</v>
      </c>
      <c r="E10" s="319">
        <v>12000</v>
      </c>
      <c r="F10" s="319">
        <v>12000</v>
      </c>
      <c r="G10" s="319">
        <v>12000</v>
      </c>
      <c r="H10" s="319">
        <v>12000</v>
      </c>
      <c r="I10" s="319">
        <v>12000</v>
      </c>
      <c r="J10" s="319">
        <v>12000</v>
      </c>
    </row>
    <row r="11" spans="1:10" ht="41.25" customHeight="1">
      <c r="A11" s="445" t="s">
        <v>390</v>
      </c>
      <c r="B11" s="446"/>
      <c r="C11" s="319"/>
      <c r="D11" s="319"/>
      <c r="E11" s="319"/>
      <c r="F11" s="319"/>
      <c r="G11" s="319"/>
      <c r="H11" s="319"/>
      <c r="I11" s="319"/>
      <c r="J11" s="319"/>
    </row>
    <row r="12" spans="1:10" ht="29.25" customHeight="1">
      <c r="A12" s="320" t="s">
        <v>391</v>
      </c>
      <c r="B12" s="321"/>
      <c r="C12" s="274">
        <f aca="true" t="shared" si="0" ref="C12:I12">SUM(C10:C10)</f>
        <v>12000</v>
      </c>
      <c r="D12" s="274">
        <f t="shared" si="0"/>
        <v>12000</v>
      </c>
      <c r="E12" s="274">
        <f t="shared" si="0"/>
        <v>12000</v>
      </c>
      <c r="F12" s="274">
        <f t="shared" si="0"/>
        <v>12000</v>
      </c>
      <c r="G12" s="274">
        <f t="shared" si="0"/>
        <v>12000</v>
      </c>
      <c r="H12" s="274">
        <f t="shared" si="0"/>
        <v>12000</v>
      </c>
      <c r="I12" s="274">
        <f t="shared" si="0"/>
        <v>12000</v>
      </c>
      <c r="J12" s="274">
        <f>SUM(J10:J10)</f>
        <v>12000</v>
      </c>
    </row>
  </sheetData>
  <sheetProtection/>
  <mergeCells count="8">
    <mergeCell ref="A10:B10"/>
    <mergeCell ref="A11:B11"/>
    <mergeCell ref="A1:I1"/>
    <mergeCell ref="A2:I2"/>
    <mergeCell ref="A5:B5"/>
    <mergeCell ref="A6:B6"/>
    <mergeCell ref="A8:B8"/>
    <mergeCell ref="A9:B9"/>
  </mergeCells>
  <printOptions/>
  <pageMargins left="0.7" right="0.7" top="0.75" bottom="0.75" header="0.3" footer="0.3"/>
  <pageSetup horizontalDpi="600" verticalDpi="600" orientation="landscape" paperSize="9" r:id="rId1"/>
  <headerFooter>
    <oddHeader>&amp;L10. melléklet az 5/2022. (V.20.) önk. rendelethez ezer Ft
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16"/>
  <sheetViews>
    <sheetView workbookViewId="0" topLeftCell="A1">
      <selection activeCell="B6" sqref="B6"/>
    </sheetView>
  </sheetViews>
  <sheetFormatPr defaultColWidth="9.140625" defaultRowHeight="12.75"/>
  <cols>
    <col min="1" max="1" width="9.140625" style="36" customWidth="1"/>
    <col min="2" max="2" width="52.00390625" style="36" customWidth="1"/>
    <col min="3" max="3" width="13.7109375" style="36" customWidth="1"/>
    <col min="4" max="8" width="0" style="0" hidden="1" customWidth="1"/>
  </cols>
  <sheetData>
    <row r="1" spans="1:9" ht="24.75" customHeight="1">
      <c r="A1" s="456" t="s">
        <v>278</v>
      </c>
      <c r="B1" s="456"/>
      <c r="C1" s="456"/>
      <c r="D1" s="456"/>
      <c r="E1" s="456"/>
      <c r="F1" s="456"/>
      <c r="G1" s="456"/>
      <c r="H1" s="456"/>
      <c r="I1" s="456"/>
    </row>
    <row r="2" spans="1:9" ht="24.75" customHeight="1">
      <c r="A2" s="457" t="s">
        <v>216</v>
      </c>
      <c r="B2" s="457"/>
      <c r="C2" s="457"/>
      <c r="D2" s="457"/>
      <c r="E2" s="457"/>
      <c r="F2" s="457"/>
      <c r="G2" s="457"/>
      <c r="H2" s="457"/>
      <c r="I2" s="457"/>
    </row>
    <row r="3" spans="1:9" ht="25.5">
      <c r="A3" s="169" t="s">
        <v>122</v>
      </c>
      <c r="B3" s="170" t="s">
        <v>217</v>
      </c>
      <c r="C3" s="171" t="s">
        <v>284</v>
      </c>
      <c r="D3" s="242" t="s">
        <v>310</v>
      </c>
      <c r="E3" s="242" t="s">
        <v>316</v>
      </c>
      <c r="F3" s="242" t="s">
        <v>310</v>
      </c>
      <c r="G3" s="242" t="s">
        <v>334</v>
      </c>
      <c r="H3" s="242" t="s">
        <v>310</v>
      </c>
      <c r="I3" s="242" t="s">
        <v>340</v>
      </c>
    </row>
    <row r="4" spans="1:9" ht="24.75" customHeight="1">
      <c r="A4" s="206" t="s">
        <v>218</v>
      </c>
      <c r="B4" s="161" t="s">
        <v>219</v>
      </c>
      <c r="C4" s="160">
        <v>28875</v>
      </c>
      <c r="D4" s="160"/>
      <c r="E4" s="160">
        <f>SUM(C4:D4)</f>
        <v>28875</v>
      </c>
      <c r="F4" s="160"/>
      <c r="G4" s="160">
        <f>SUM(E4:F4)</f>
        <v>28875</v>
      </c>
      <c r="H4" s="160"/>
      <c r="I4" s="160">
        <f>SUM(G4:H4)</f>
        <v>28875</v>
      </c>
    </row>
    <row r="5" spans="1:9" ht="24.75" customHeight="1">
      <c r="A5" s="206" t="s">
        <v>220</v>
      </c>
      <c r="B5" s="161" t="s">
        <v>221</v>
      </c>
      <c r="C5" s="160">
        <v>6175</v>
      </c>
      <c r="D5" s="160"/>
      <c r="E5" s="160">
        <f aca="true" t="shared" si="0" ref="E5:E10">SUM(C5:D5)</f>
        <v>6175</v>
      </c>
      <c r="F5" s="160"/>
      <c r="G5" s="160">
        <f aca="true" t="shared" si="1" ref="G5:G10">SUM(E5:F5)</f>
        <v>6175</v>
      </c>
      <c r="H5" s="160"/>
      <c r="I5" s="160">
        <f aca="true" t="shared" si="2" ref="I5:I10">SUM(G5:H5)</f>
        <v>6175</v>
      </c>
    </row>
    <row r="6" spans="1:9" ht="24.75" customHeight="1">
      <c r="A6" s="206" t="s">
        <v>222</v>
      </c>
      <c r="B6" s="20" t="s">
        <v>266</v>
      </c>
      <c r="C6" s="160">
        <v>15000</v>
      </c>
      <c r="D6" s="160">
        <v>16000</v>
      </c>
      <c r="E6" s="160">
        <f t="shared" si="0"/>
        <v>31000</v>
      </c>
      <c r="F6" s="160">
        <v>9359</v>
      </c>
      <c r="G6" s="160">
        <f t="shared" si="1"/>
        <v>40359</v>
      </c>
      <c r="H6" s="160">
        <v>12283</v>
      </c>
      <c r="I6" s="160">
        <f t="shared" si="2"/>
        <v>52642</v>
      </c>
    </row>
    <row r="7" spans="1:9" ht="24.75" customHeight="1">
      <c r="A7" s="206" t="s">
        <v>223</v>
      </c>
      <c r="B7" s="20" t="s">
        <v>194</v>
      </c>
      <c r="C7" s="160">
        <v>3594</v>
      </c>
      <c r="D7" s="160"/>
      <c r="E7" s="160">
        <f t="shared" si="0"/>
        <v>3594</v>
      </c>
      <c r="F7" s="160"/>
      <c r="G7" s="160">
        <f t="shared" si="1"/>
        <v>3594</v>
      </c>
      <c r="H7" s="160"/>
      <c r="I7" s="160">
        <f t="shared" si="2"/>
        <v>3594</v>
      </c>
    </row>
    <row r="8" spans="1:9" ht="24.75" customHeight="1">
      <c r="A8" s="206" t="s">
        <v>317</v>
      </c>
      <c r="B8" s="20" t="s">
        <v>299</v>
      </c>
      <c r="C8" s="160">
        <v>15346</v>
      </c>
      <c r="D8" s="160"/>
      <c r="E8" s="160">
        <f t="shared" si="0"/>
        <v>15346</v>
      </c>
      <c r="F8" s="160"/>
      <c r="G8" s="160">
        <f t="shared" si="1"/>
        <v>15346</v>
      </c>
      <c r="H8" s="160"/>
      <c r="I8" s="160">
        <f t="shared" si="2"/>
        <v>15346</v>
      </c>
    </row>
    <row r="9" spans="1:9" ht="24.75" customHeight="1">
      <c r="A9" s="206"/>
      <c r="B9" s="20"/>
      <c r="C9" s="160"/>
      <c r="D9" s="160"/>
      <c r="E9" s="160">
        <f t="shared" si="0"/>
        <v>0</v>
      </c>
      <c r="F9" s="160"/>
      <c r="G9" s="160">
        <f t="shared" si="1"/>
        <v>0</v>
      </c>
      <c r="H9" s="160"/>
      <c r="I9" s="160">
        <f t="shared" si="2"/>
        <v>0</v>
      </c>
    </row>
    <row r="10" spans="1:9" ht="24.75" customHeight="1">
      <c r="A10" s="454" t="s">
        <v>224</v>
      </c>
      <c r="B10" s="454"/>
      <c r="C10" s="115">
        <f>SUM(C4:C8)</f>
        <v>68990</v>
      </c>
      <c r="D10" s="243">
        <f>SUM(D4:D9)</f>
        <v>16000</v>
      </c>
      <c r="E10" s="243">
        <f t="shared" si="0"/>
        <v>84990</v>
      </c>
      <c r="F10" s="243">
        <f>SUM(F4:F9)</f>
        <v>9359</v>
      </c>
      <c r="G10" s="243">
        <f t="shared" si="1"/>
        <v>94349</v>
      </c>
      <c r="H10" s="243">
        <f>SUM(H4:H9)</f>
        <v>12283</v>
      </c>
      <c r="I10" s="243">
        <f t="shared" si="2"/>
        <v>106632</v>
      </c>
    </row>
    <row r="11" spans="1:3" ht="24.75" customHeight="1">
      <c r="A11" s="207"/>
      <c r="B11" s="207"/>
      <c r="C11" s="172"/>
    </row>
    <row r="12" spans="1:5" ht="24.75" customHeight="1">
      <c r="A12" s="455" t="s">
        <v>297</v>
      </c>
      <c r="B12" s="455"/>
      <c r="C12" s="455"/>
      <c r="D12" s="455"/>
      <c r="E12" s="455"/>
    </row>
    <row r="13" spans="2:3" ht="24.75" customHeight="1">
      <c r="B13" s="3"/>
      <c r="C13" s="172"/>
    </row>
    <row r="14" spans="1:9" ht="24.75" customHeight="1">
      <c r="A14" s="173" t="s">
        <v>218</v>
      </c>
      <c r="B14" s="114" t="s">
        <v>102</v>
      </c>
      <c r="C14" s="115">
        <v>15000</v>
      </c>
      <c r="D14" s="243">
        <v>-1776</v>
      </c>
      <c r="E14" s="243">
        <f>SUM(C14:D14)</f>
        <v>13224</v>
      </c>
      <c r="F14" s="243"/>
      <c r="G14" s="243">
        <f>SUM(E14:F14)</f>
        <v>13224</v>
      </c>
      <c r="H14" s="243">
        <v>15354</v>
      </c>
      <c r="I14" s="243">
        <f>SUM(G14:H14)</f>
        <v>28578</v>
      </c>
    </row>
    <row r="15" spans="1:9" ht="24.75" customHeight="1">
      <c r="A15" s="59"/>
      <c r="B15" s="114" t="s">
        <v>224</v>
      </c>
      <c r="C15" s="115">
        <f>SUM(C14)</f>
        <v>15000</v>
      </c>
      <c r="D15" s="243">
        <f>SUM(D14)</f>
        <v>-1776</v>
      </c>
      <c r="E15" s="243">
        <f>SUM(C15:D15)</f>
        <v>13224</v>
      </c>
      <c r="F15" s="243">
        <f>SUM(F14)</f>
        <v>0</v>
      </c>
      <c r="G15" s="243">
        <f>SUM(E15:F15)</f>
        <v>13224</v>
      </c>
      <c r="H15" s="243">
        <f>SUM(H14)</f>
        <v>15354</v>
      </c>
      <c r="I15" s="243">
        <f>SUM(G15:H15)</f>
        <v>28578</v>
      </c>
    </row>
    <row r="16" spans="1:9" ht="24.75" customHeight="1">
      <c r="A16" s="454" t="s">
        <v>225</v>
      </c>
      <c r="B16" s="454"/>
      <c r="C16" s="115">
        <f>C10+C15</f>
        <v>83990</v>
      </c>
      <c r="D16" s="115">
        <f>D10+D15</f>
        <v>14224</v>
      </c>
      <c r="E16" s="243">
        <f>SUM(C16:D16)</f>
        <v>98214</v>
      </c>
      <c r="F16" s="115">
        <f>F10+F15</f>
        <v>9359</v>
      </c>
      <c r="G16" s="243">
        <f>SUM(E16:F16)</f>
        <v>107573</v>
      </c>
      <c r="H16" s="115">
        <f>H10+H15</f>
        <v>27637</v>
      </c>
      <c r="I16" s="243">
        <f>SUM(G16:H16)</f>
        <v>135210</v>
      </c>
    </row>
  </sheetData>
  <sheetProtection/>
  <mergeCells count="5">
    <mergeCell ref="A16:B16"/>
    <mergeCell ref="A10:B10"/>
    <mergeCell ref="A12:E12"/>
    <mergeCell ref="A1:I1"/>
    <mergeCell ref="A2:I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  <headerFooter>
    <oddHeader>&amp;L11. melléklet az 5/2022. (V.20.) önk. rendelethez ezer Ft
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A1:N6"/>
  <sheetViews>
    <sheetView view="pageLayout" workbookViewId="0" topLeftCell="A1">
      <selection activeCell="P10" sqref="P10"/>
    </sheetView>
  </sheetViews>
  <sheetFormatPr defaultColWidth="9.00390625" defaultRowHeight="12.75"/>
  <cols>
    <col min="1" max="1" width="16.7109375" style="8" customWidth="1"/>
    <col min="2" max="13" width="7.00390625" style="0" customWidth="1"/>
    <col min="14" max="14" width="10.140625" style="0" customWidth="1"/>
  </cols>
  <sheetData>
    <row r="1" spans="1:14" ht="12.75">
      <c r="A1" s="458" t="s">
        <v>278</v>
      </c>
      <c r="B1" s="459"/>
      <c r="C1" s="459"/>
      <c r="D1" s="459"/>
      <c r="E1" s="459"/>
      <c r="F1" s="459"/>
      <c r="G1" s="459"/>
      <c r="H1" s="459"/>
      <c r="I1" s="459"/>
      <c r="J1" s="459"/>
      <c r="K1" s="459"/>
      <c r="L1" s="459"/>
      <c r="M1" s="459"/>
      <c r="N1" s="459"/>
    </row>
    <row r="2" spans="1:14" ht="12.75">
      <c r="A2" s="460" t="s">
        <v>477</v>
      </c>
      <c r="B2" s="459"/>
      <c r="C2" s="459"/>
      <c r="D2" s="459"/>
      <c r="E2" s="459"/>
      <c r="F2" s="459"/>
      <c r="G2" s="459"/>
      <c r="H2" s="459"/>
      <c r="I2" s="459"/>
      <c r="J2" s="459"/>
      <c r="K2" s="459"/>
      <c r="L2" s="459"/>
      <c r="M2" s="459"/>
      <c r="N2" s="459"/>
    </row>
    <row r="3" spans="1:14" ht="12.75">
      <c r="A3" s="178" t="s">
        <v>91</v>
      </c>
      <c r="B3" s="179" t="s">
        <v>228</v>
      </c>
      <c r="C3" s="179" t="s">
        <v>229</v>
      </c>
      <c r="D3" s="179" t="s">
        <v>230</v>
      </c>
      <c r="E3" s="179" t="s">
        <v>478</v>
      </c>
      <c r="F3" s="179" t="s">
        <v>231</v>
      </c>
      <c r="G3" s="179" t="s">
        <v>232</v>
      </c>
      <c r="H3" s="179" t="s">
        <v>233</v>
      </c>
      <c r="I3" s="179" t="s">
        <v>234</v>
      </c>
      <c r="J3" s="179" t="s">
        <v>235</v>
      </c>
      <c r="K3" s="179" t="s">
        <v>479</v>
      </c>
      <c r="L3" s="179" t="s">
        <v>236</v>
      </c>
      <c r="M3" s="179" t="s">
        <v>237</v>
      </c>
      <c r="N3" s="179" t="s">
        <v>480</v>
      </c>
    </row>
    <row r="4" spans="1:14" ht="38.25">
      <c r="A4" s="339" t="s">
        <v>110</v>
      </c>
      <c r="B4" s="352">
        <v>11962</v>
      </c>
      <c r="C4" s="352">
        <v>11962</v>
      </c>
      <c r="D4" s="352">
        <v>11962</v>
      </c>
      <c r="E4" s="352">
        <v>11962</v>
      </c>
      <c r="F4" s="352">
        <v>11962</v>
      </c>
      <c r="G4" s="352">
        <v>11962</v>
      </c>
      <c r="H4" s="352">
        <v>11962</v>
      </c>
      <c r="I4" s="352">
        <v>11962</v>
      </c>
      <c r="J4" s="352">
        <v>11962</v>
      </c>
      <c r="K4" s="352">
        <v>11962</v>
      </c>
      <c r="L4" s="352">
        <v>11962</v>
      </c>
      <c r="M4" s="352">
        <v>11965</v>
      </c>
      <c r="N4" s="89">
        <f>SUM(B4:M4)</f>
        <v>143547</v>
      </c>
    </row>
    <row r="5" spans="1:14" ht="38.25">
      <c r="A5" s="339" t="s">
        <v>481</v>
      </c>
      <c r="B5" s="340">
        <v>1573</v>
      </c>
      <c r="C5" s="340">
        <v>1573</v>
      </c>
      <c r="D5" s="340">
        <v>1573</v>
      </c>
      <c r="E5" s="340">
        <v>1573</v>
      </c>
      <c r="F5" s="340">
        <v>1573</v>
      </c>
      <c r="G5" s="340">
        <v>1573</v>
      </c>
      <c r="H5" s="340">
        <v>1573</v>
      </c>
      <c r="I5" s="340">
        <v>1573</v>
      </c>
      <c r="J5" s="340">
        <v>4347</v>
      </c>
      <c r="K5" s="340">
        <v>1573</v>
      </c>
      <c r="L5" s="340">
        <v>1573</v>
      </c>
      <c r="M5" s="340">
        <v>1568</v>
      </c>
      <c r="N5" s="89">
        <f>SUM(B5:M5)</f>
        <v>21645</v>
      </c>
    </row>
    <row r="6" spans="1:14" ht="24.75" customHeight="1">
      <c r="A6" s="182" t="s">
        <v>482</v>
      </c>
      <c r="B6" s="341">
        <f>SUM(B4:B5)</f>
        <v>13535</v>
      </c>
      <c r="C6" s="341">
        <f aca="true" t="shared" si="0" ref="C6:M6">SUM(C4:C5)</f>
        <v>13535</v>
      </c>
      <c r="D6" s="341">
        <f t="shared" si="0"/>
        <v>13535</v>
      </c>
      <c r="E6" s="341">
        <f t="shared" si="0"/>
        <v>13535</v>
      </c>
      <c r="F6" s="341">
        <f t="shared" si="0"/>
        <v>13535</v>
      </c>
      <c r="G6" s="341">
        <f t="shared" si="0"/>
        <v>13535</v>
      </c>
      <c r="H6" s="341">
        <f t="shared" si="0"/>
        <v>13535</v>
      </c>
      <c r="I6" s="341">
        <f t="shared" si="0"/>
        <v>13535</v>
      </c>
      <c r="J6" s="341">
        <f t="shared" si="0"/>
        <v>16309</v>
      </c>
      <c r="K6" s="341">
        <f t="shared" si="0"/>
        <v>13535</v>
      </c>
      <c r="L6" s="341">
        <f t="shared" si="0"/>
        <v>13535</v>
      </c>
      <c r="M6" s="341">
        <f t="shared" si="0"/>
        <v>13533</v>
      </c>
      <c r="N6" s="341">
        <f>SUM(N4:N5)</f>
        <v>165192</v>
      </c>
    </row>
  </sheetData>
  <sheetProtection/>
  <mergeCells count="2">
    <mergeCell ref="A1:N1"/>
    <mergeCell ref="A2:N2"/>
  </mergeCells>
  <printOptions/>
  <pageMargins left="0.7" right="0.7" top="0.75" bottom="0.75" header="0.3" footer="0.3"/>
  <pageSetup horizontalDpi="600" verticalDpi="600" orientation="landscape" paperSize="9" r:id="rId1"/>
  <headerFooter>
    <oddHeader>&amp;L12. melléklet az 5/2022. (V.20.) önk. rendelethez ezer Ft
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</sheetPr>
  <dimension ref="A1:H5"/>
  <sheetViews>
    <sheetView workbookViewId="0" topLeftCell="A1">
      <selection activeCell="B6" sqref="B6"/>
    </sheetView>
  </sheetViews>
  <sheetFormatPr defaultColWidth="9.140625" defaultRowHeight="12.75"/>
  <cols>
    <col min="8" max="8" width="11.421875" style="0" bestFit="1" customWidth="1"/>
  </cols>
  <sheetData>
    <row r="1" spans="1:8" ht="15">
      <c r="A1" s="461" t="s">
        <v>475</v>
      </c>
      <c r="B1" s="461"/>
      <c r="C1" s="461"/>
      <c r="D1" s="461"/>
      <c r="E1" s="461"/>
      <c r="F1" s="461"/>
      <c r="G1" s="461"/>
      <c r="H1" s="461"/>
    </row>
    <row r="5" spans="1:8" ht="12.75">
      <c r="A5" s="3" t="s">
        <v>476</v>
      </c>
      <c r="B5" s="3"/>
      <c r="C5" s="3"/>
      <c r="D5" s="3"/>
      <c r="E5" s="3"/>
      <c r="H5" s="338">
        <v>3843200</v>
      </c>
    </row>
  </sheetData>
  <sheetProtection/>
  <mergeCells count="1">
    <mergeCell ref="A1:H1"/>
  </mergeCells>
  <printOptions/>
  <pageMargins left="0.7" right="0.7" top="0.75" bottom="0.75" header="0.3" footer="0.3"/>
  <pageSetup horizontalDpi="600" verticalDpi="600" orientation="portrait" paperSize="9" r:id="rId1"/>
  <headerFooter>
    <oddHeader>&amp;L13. melléklet az 5/2022. (V.20.) önk. rendelethez ezer Ft
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</sheetPr>
  <dimension ref="A1:J170"/>
  <sheetViews>
    <sheetView workbookViewId="0" topLeftCell="A130">
      <selection activeCell="B6" sqref="B6"/>
    </sheetView>
  </sheetViews>
  <sheetFormatPr defaultColWidth="9.140625" defaultRowHeight="12.75"/>
  <cols>
    <col min="2" max="2" width="9.57421875" style="0" customWidth="1"/>
    <col min="3" max="3" width="42.140625" style="8" customWidth="1"/>
    <col min="4" max="4" width="9.7109375" style="8" customWidth="1"/>
    <col min="5" max="5" width="13.8515625" style="0" customWidth="1"/>
    <col min="6" max="6" width="11.00390625" style="0" customWidth="1"/>
    <col min="7" max="7" width="11.28125" style="0" customWidth="1"/>
    <col min="8" max="8" width="16.7109375" style="0" customWidth="1"/>
    <col min="9" max="9" width="15.140625" style="0" customWidth="1"/>
    <col min="10" max="10" width="11.57421875" style="0" customWidth="1"/>
  </cols>
  <sheetData>
    <row r="1" spans="1:10" ht="12.75">
      <c r="A1" s="456" t="s">
        <v>873</v>
      </c>
      <c r="B1" s="456"/>
      <c r="C1" s="456"/>
      <c r="D1" s="456"/>
      <c r="E1" s="456"/>
      <c r="F1" s="456"/>
      <c r="G1" s="456"/>
      <c r="H1" s="456"/>
      <c r="I1" s="456"/>
      <c r="J1" s="456"/>
    </row>
    <row r="2" spans="1:10" ht="12.75">
      <c r="A2" s="456" t="s">
        <v>874</v>
      </c>
      <c r="B2" s="456"/>
      <c r="C2" s="456"/>
      <c r="D2" s="456"/>
      <c r="E2" s="456"/>
      <c r="F2" s="456"/>
      <c r="G2" s="456"/>
      <c r="H2" s="456"/>
      <c r="I2" s="456"/>
      <c r="J2" s="456"/>
    </row>
    <row r="3" spans="1:10" ht="25.5">
      <c r="A3" s="1" t="s">
        <v>484</v>
      </c>
      <c r="B3" s="203" t="s">
        <v>485</v>
      </c>
      <c r="C3" s="203" t="s">
        <v>486</v>
      </c>
      <c r="D3" s="203" t="s">
        <v>487</v>
      </c>
      <c r="E3" s="1" t="s">
        <v>488</v>
      </c>
      <c r="F3" s="1" t="s">
        <v>489</v>
      </c>
      <c r="G3" s="1" t="s">
        <v>490</v>
      </c>
      <c r="H3" s="1" t="s">
        <v>491</v>
      </c>
      <c r="I3" s="1" t="s">
        <v>492</v>
      </c>
      <c r="J3" s="1" t="s">
        <v>493</v>
      </c>
    </row>
    <row r="4" spans="1:10" ht="38.25">
      <c r="A4" s="1" t="s">
        <v>494</v>
      </c>
      <c r="B4" s="1" t="s">
        <v>495</v>
      </c>
      <c r="C4" s="203" t="s">
        <v>496</v>
      </c>
      <c r="D4" s="203" t="s">
        <v>497</v>
      </c>
      <c r="E4" s="2">
        <v>5492000</v>
      </c>
      <c r="F4" s="342">
        <v>20.37</v>
      </c>
      <c r="G4" s="2">
        <v>111872040</v>
      </c>
      <c r="H4" s="342">
        <v>20.37</v>
      </c>
      <c r="I4" s="2">
        <v>111872040</v>
      </c>
      <c r="J4" s="2">
        <v>0</v>
      </c>
    </row>
    <row r="5" spans="1:10" ht="51">
      <c r="A5" s="1" t="s">
        <v>498</v>
      </c>
      <c r="B5" s="1" t="s">
        <v>499</v>
      </c>
      <c r="C5" s="203" t="s">
        <v>500</v>
      </c>
      <c r="D5" s="203" t="s">
        <v>501</v>
      </c>
      <c r="E5" s="2">
        <v>0</v>
      </c>
      <c r="F5" s="2">
        <v>0</v>
      </c>
      <c r="G5" s="2">
        <v>100383706</v>
      </c>
      <c r="H5" s="2">
        <v>0</v>
      </c>
      <c r="I5" s="2">
        <v>100383706</v>
      </c>
      <c r="J5" s="2">
        <v>0</v>
      </c>
    </row>
    <row r="6" spans="1:10" ht="63.75">
      <c r="A6" s="1" t="s">
        <v>502</v>
      </c>
      <c r="B6" s="1" t="s">
        <v>503</v>
      </c>
      <c r="C6" s="203" t="s">
        <v>504</v>
      </c>
      <c r="D6" s="203" t="s">
        <v>501</v>
      </c>
      <c r="E6" s="2">
        <v>0</v>
      </c>
      <c r="F6" s="1"/>
      <c r="G6" s="2">
        <v>100383706</v>
      </c>
      <c r="H6" s="1"/>
      <c r="I6" s="2">
        <v>100383706</v>
      </c>
      <c r="J6" s="2">
        <v>0</v>
      </c>
    </row>
    <row r="7" spans="1:10" ht="38.25">
      <c r="A7" s="1" t="s">
        <v>505</v>
      </c>
      <c r="B7" s="1" t="s">
        <v>506</v>
      </c>
      <c r="C7" s="203" t="s">
        <v>507</v>
      </c>
      <c r="D7" s="203" t="s">
        <v>501</v>
      </c>
      <c r="E7" s="2">
        <v>5492000</v>
      </c>
      <c r="F7" s="1"/>
      <c r="G7" s="2">
        <v>111872040</v>
      </c>
      <c r="H7" s="1"/>
      <c r="I7" s="2">
        <v>111872040</v>
      </c>
      <c r="J7" s="2">
        <v>0</v>
      </c>
    </row>
    <row r="8" spans="1:10" ht="25.5">
      <c r="A8" s="1" t="s">
        <v>508</v>
      </c>
      <c r="B8" s="1" t="s">
        <v>509</v>
      </c>
      <c r="C8" s="203" t="s">
        <v>510</v>
      </c>
      <c r="D8" s="203" t="s">
        <v>511</v>
      </c>
      <c r="E8" s="2">
        <v>25200</v>
      </c>
      <c r="F8" s="1"/>
      <c r="G8" s="2">
        <v>9150120</v>
      </c>
      <c r="H8" s="1"/>
      <c r="I8" s="2">
        <v>9150120</v>
      </c>
      <c r="J8" s="2">
        <v>0</v>
      </c>
    </row>
    <row r="9" spans="1:10" ht="25.5">
      <c r="A9" s="1" t="s">
        <v>512</v>
      </c>
      <c r="B9" s="1" t="s">
        <v>513</v>
      </c>
      <c r="C9" s="203" t="s">
        <v>514</v>
      </c>
      <c r="D9" s="203" t="s">
        <v>501</v>
      </c>
      <c r="E9" s="2">
        <v>25200</v>
      </c>
      <c r="F9" s="1"/>
      <c r="G9" s="2">
        <v>9150120</v>
      </c>
      <c r="H9" s="1"/>
      <c r="I9" s="2">
        <v>9150120</v>
      </c>
      <c r="J9" s="2">
        <v>0</v>
      </c>
    </row>
    <row r="10" spans="1:10" ht="25.5">
      <c r="A10" s="1" t="s">
        <v>515</v>
      </c>
      <c r="B10" s="1" t="s">
        <v>516</v>
      </c>
      <c r="C10" s="203" t="s">
        <v>517</v>
      </c>
      <c r="D10" s="203" t="s">
        <v>501</v>
      </c>
      <c r="E10" s="2">
        <v>0</v>
      </c>
      <c r="F10" s="1"/>
      <c r="G10" s="2">
        <v>25024000</v>
      </c>
      <c r="H10" s="1"/>
      <c r="I10" s="2">
        <v>25024000</v>
      </c>
      <c r="J10" s="2">
        <v>0</v>
      </c>
    </row>
    <row r="11" spans="1:10" ht="12.75">
      <c r="A11" s="1" t="s">
        <v>518</v>
      </c>
      <c r="B11" s="1" t="s">
        <v>519</v>
      </c>
      <c r="C11" s="203" t="s">
        <v>520</v>
      </c>
      <c r="D11" s="203" t="s">
        <v>501</v>
      </c>
      <c r="E11" s="2">
        <v>0</v>
      </c>
      <c r="F11" s="1"/>
      <c r="G11" s="2">
        <v>25024000</v>
      </c>
      <c r="H11" s="1"/>
      <c r="I11" s="2">
        <v>25024000</v>
      </c>
      <c r="J11" s="2">
        <v>0</v>
      </c>
    </row>
    <row r="12" spans="1:10" ht="25.5">
      <c r="A12" s="1" t="s">
        <v>521</v>
      </c>
      <c r="B12" s="1" t="s">
        <v>522</v>
      </c>
      <c r="C12" s="203" t="s">
        <v>523</v>
      </c>
      <c r="D12" s="203" t="s">
        <v>501</v>
      </c>
      <c r="E12" s="2">
        <v>0</v>
      </c>
      <c r="F12" s="1"/>
      <c r="G12" s="2">
        <v>1511928</v>
      </c>
      <c r="H12" s="1"/>
      <c r="I12" s="2">
        <v>1511928</v>
      </c>
      <c r="J12" s="2">
        <v>0</v>
      </c>
    </row>
    <row r="13" spans="1:10" ht="12.75">
      <c r="A13" s="1" t="s">
        <v>524</v>
      </c>
      <c r="B13" s="1" t="s">
        <v>525</v>
      </c>
      <c r="C13" s="203" t="s">
        <v>526</v>
      </c>
      <c r="D13" s="203" t="s">
        <v>501</v>
      </c>
      <c r="E13" s="2">
        <v>0</v>
      </c>
      <c r="F13" s="1"/>
      <c r="G13" s="2">
        <v>1511928</v>
      </c>
      <c r="H13" s="1"/>
      <c r="I13" s="2">
        <v>1511928</v>
      </c>
      <c r="J13" s="1">
        <v>0</v>
      </c>
    </row>
    <row r="14" spans="1:10" ht="25.5">
      <c r="A14" s="1" t="s">
        <v>527</v>
      </c>
      <c r="B14" s="1" t="s">
        <v>528</v>
      </c>
      <c r="C14" s="203" t="s">
        <v>529</v>
      </c>
      <c r="D14" s="203" t="s">
        <v>501</v>
      </c>
      <c r="E14" s="1"/>
      <c r="F14" s="1"/>
      <c r="G14" s="1">
        <v>8764795</v>
      </c>
      <c r="H14" s="1"/>
      <c r="I14" s="1">
        <v>8764795</v>
      </c>
      <c r="J14" s="1">
        <v>0</v>
      </c>
    </row>
    <row r="15" spans="1:10" ht="12.75">
      <c r="A15" s="1" t="s">
        <v>530</v>
      </c>
      <c r="B15" s="1" t="s">
        <v>531</v>
      </c>
      <c r="C15" s="203" t="s">
        <v>532</v>
      </c>
      <c r="D15" s="203" t="s">
        <v>501</v>
      </c>
      <c r="E15" s="1"/>
      <c r="F15" s="1"/>
      <c r="G15" s="1">
        <v>8764795</v>
      </c>
      <c r="H15" s="1"/>
      <c r="I15" s="1">
        <v>8764795</v>
      </c>
      <c r="J15" s="1">
        <v>0</v>
      </c>
    </row>
    <row r="16" spans="1:10" ht="25.5">
      <c r="A16" s="1" t="s">
        <v>533</v>
      </c>
      <c r="B16" s="1" t="s">
        <v>534</v>
      </c>
      <c r="C16" s="203" t="s">
        <v>535</v>
      </c>
      <c r="D16" s="203" t="s">
        <v>536</v>
      </c>
      <c r="E16" s="1"/>
      <c r="F16" s="1"/>
      <c r="G16" s="1">
        <v>13140900</v>
      </c>
      <c r="H16" s="1"/>
      <c r="I16" s="1">
        <v>13140900</v>
      </c>
      <c r="J16" s="1">
        <v>0</v>
      </c>
    </row>
    <row r="17" spans="1:10" ht="12.75">
      <c r="A17" s="1" t="s">
        <v>537</v>
      </c>
      <c r="B17" s="1" t="s">
        <v>538</v>
      </c>
      <c r="C17" s="203" t="s">
        <v>539</v>
      </c>
      <c r="D17" s="203" t="s">
        <v>501</v>
      </c>
      <c r="E17" s="1"/>
      <c r="F17" s="1"/>
      <c r="G17" s="1">
        <v>13140900</v>
      </c>
      <c r="H17" s="1"/>
      <c r="I17" s="1">
        <v>13140900</v>
      </c>
      <c r="J17" s="1">
        <v>0</v>
      </c>
    </row>
    <row r="18" spans="1:10" ht="38.25">
      <c r="A18" s="1" t="s">
        <v>540</v>
      </c>
      <c r="B18" s="1" t="s">
        <v>541</v>
      </c>
      <c r="C18" s="203" t="s">
        <v>542</v>
      </c>
      <c r="D18" s="203" t="s">
        <v>543</v>
      </c>
      <c r="E18" s="1"/>
      <c r="F18" s="1"/>
      <c r="G18" s="1">
        <v>918000</v>
      </c>
      <c r="H18" s="1"/>
      <c r="I18" s="1">
        <v>918000</v>
      </c>
      <c r="J18" s="1">
        <v>0</v>
      </c>
    </row>
    <row r="19" spans="1:10" ht="25.5">
      <c r="A19" s="1" t="s">
        <v>143</v>
      </c>
      <c r="B19" s="1" t="s">
        <v>544</v>
      </c>
      <c r="C19" s="203" t="s">
        <v>545</v>
      </c>
      <c r="D19" s="203" t="s">
        <v>501</v>
      </c>
      <c r="E19" s="1">
        <v>2550</v>
      </c>
      <c r="F19" s="1">
        <v>0</v>
      </c>
      <c r="G19" s="1">
        <v>918000</v>
      </c>
      <c r="H19" s="1">
        <v>0</v>
      </c>
      <c r="I19" s="1">
        <v>918000</v>
      </c>
      <c r="J19" s="1">
        <v>0</v>
      </c>
    </row>
    <row r="20" spans="1:10" ht="25.5">
      <c r="A20" s="1" t="s">
        <v>145</v>
      </c>
      <c r="B20" s="1" t="s">
        <v>546</v>
      </c>
      <c r="C20" s="203" t="s">
        <v>547</v>
      </c>
      <c r="D20" s="203" t="s">
        <v>548</v>
      </c>
      <c r="E20" s="1">
        <v>100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</row>
    <row r="21" spans="1:10" ht="38.25">
      <c r="A21" s="1" t="s">
        <v>146</v>
      </c>
      <c r="B21" s="1" t="s">
        <v>549</v>
      </c>
      <c r="C21" s="203" t="s">
        <v>550</v>
      </c>
      <c r="D21" s="203" t="s">
        <v>551</v>
      </c>
      <c r="E21" s="1">
        <v>2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</row>
    <row r="22" spans="1:10" ht="25.5">
      <c r="A22" s="1" t="s">
        <v>147</v>
      </c>
      <c r="B22" s="1" t="s">
        <v>552</v>
      </c>
      <c r="C22" s="203" t="s">
        <v>553</v>
      </c>
      <c r="D22" s="203" t="s">
        <v>483</v>
      </c>
      <c r="E22" s="1"/>
      <c r="F22" s="1"/>
      <c r="G22" s="1">
        <v>170381783</v>
      </c>
      <c r="H22" s="1"/>
      <c r="I22" s="1">
        <v>170381783</v>
      </c>
      <c r="J22" s="1">
        <v>0</v>
      </c>
    </row>
    <row r="23" spans="1:10" ht="12.75">
      <c r="A23" s="1" t="s">
        <v>554</v>
      </c>
      <c r="B23" s="1"/>
      <c r="C23" s="203"/>
      <c r="D23" s="203"/>
      <c r="E23" s="1"/>
      <c r="F23" s="1"/>
      <c r="G23" s="1"/>
      <c r="H23" s="1"/>
      <c r="I23" s="1"/>
      <c r="J23" s="1"/>
    </row>
    <row r="24" spans="1:10" ht="25.5">
      <c r="A24" s="1" t="s">
        <v>149</v>
      </c>
      <c r="B24" s="1" t="s">
        <v>555</v>
      </c>
      <c r="C24" s="203" t="s">
        <v>556</v>
      </c>
      <c r="D24" s="203" t="s">
        <v>557</v>
      </c>
      <c r="E24" s="1">
        <v>97400</v>
      </c>
      <c r="F24" s="343">
        <v>133.7</v>
      </c>
      <c r="G24" s="2">
        <v>13022380</v>
      </c>
      <c r="H24" s="343">
        <v>133.7</v>
      </c>
      <c r="I24" s="2">
        <v>13022380</v>
      </c>
      <c r="J24" s="2">
        <v>0</v>
      </c>
    </row>
    <row r="25" spans="1:10" ht="38.25">
      <c r="A25" s="1" t="s">
        <v>151</v>
      </c>
      <c r="B25" s="1" t="s">
        <v>558</v>
      </c>
      <c r="C25" s="203" t="s">
        <v>559</v>
      </c>
      <c r="D25" s="203" t="s">
        <v>557</v>
      </c>
      <c r="E25" s="2">
        <v>48700</v>
      </c>
      <c r="F25" s="343">
        <v>0</v>
      </c>
      <c r="G25" s="2">
        <v>0</v>
      </c>
      <c r="H25" s="343">
        <v>0</v>
      </c>
      <c r="I25" s="2">
        <v>0</v>
      </c>
      <c r="J25" s="2">
        <v>0</v>
      </c>
    </row>
    <row r="26" spans="1:10" ht="12.75">
      <c r="A26" s="1" t="s">
        <v>560</v>
      </c>
      <c r="B26" s="1"/>
      <c r="C26" s="203"/>
      <c r="D26" s="203"/>
      <c r="E26" s="1"/>
      <c r="F26" s="1"/>
      <c r="G26" s="1"/>
      <c r="H26" s="1"/>
      <c r="I26" s="1"/>
      <c r="J26" s="1"/>
    </row>
    <row r="27" spans="1:10" ht="12.75">
      <c r="A27" s="1" t="s">
        <v>561</v>
      </c>
      <c r="B27" s="1"/>
      <c r="C27" s="203"/>
      <c r="D27" s="203"/>
      <c r="E27" s="1"/>
      <c r="F27" s="1"/>
      <c r="G27" s="1"/>
      <c r="H27" s="1"/>
      <c r="I27" s="1"/>
      <c r="J27" s="1"/>
    </row>
    <row r="28" spans="1:10" ht="12.75">
      <c r="A28" s="1" t="s">
        <v>153</v>
      </c>
      <c r="B28" s="1" t="s">
        <v>562</v>
      </c>
      <c r="C28" s="203" t="s">
        <v>563</v>
      </c>
      <c r="D28" s="203" t="s">
        <v>557</v>
      </c>
      <c r="E28" s="2">
        <v>4861500</v>
      </c>
      <c r="F28" s="343">
        <v>13.3</v>
      </c>
      <c r="G28" s="2">
        <v>64657950</v>
      </c>
      <c r="H28" s="343">
        <v>13.3</v>
      </c>
      <c r="I28" s="2">
        <v>64657950</v>
      </c>
      <c r="J28" s="2">
        <v>0</v>
      </c>
    </row>
    <row r="29" spans="1:10" ht="12.75">
      <c r="A29" s="1" t="s">
        <v>564</v>
      </c>
      <c r="B29" s="1"/>
      <c r="C29" s="203"/>
      <c r="D29" s="203"/>
      <c r="E29" s="1"/>
      <c r="F29" s="1"/>
      <c r="G29" s="1"/>
      <c r="H29" s="1"/>
      <c r="I29" s="1"/>
      <c r="J29" s="1"/>
    </row>
    <row r="30" spans="1:10" ht="12.75">
      <c r="A30" s="1" t="s">
        <v>154</v>
      </c>
      <c r="B30" s="1" t="s">
        <v>565</v>
      </c>
      <c r="C30" s="203" t="s">
        <v>563</v>
      </c>
      <c r="D30" s="203" t="s">
        <v>557</v>
      </c>
      <c r="E30" s="2">
        <v>2430750</v>
      </c>
      <c r="F30" s="343">
        <v>0</v>
      </c>
      <c r="G30" s="2">
        <v>0</v>
      </c>
      <c r="H30" s="343">
        <v>0</v>
      </c>
      <c r="I30" s="2">
        <v>0</v>
      </c>
      <c r="J30" s="2">
        <v>0</v>
      </c>
    </row>
    <row r="31" spans="1:10" ht="12.75">
      <c r="A31" s="1" t="s">
        <v>566</v>
      </c>
      <c r="B31" s="1"/>
      <c r="C31" s="203"/>
      <c r="D31" s="203"/>
      <c r="E31" s="1"/>
      <c r="F31" s="1"/>
      <c r="G31" s="1"/>
      <c r="H31" s="1"/>
      <c r="I31" s="1"/>
      <c r="J31" s="1"/>
    </row>
    <row r="32" spans="1:10" ht="12.75">
      <c r="A32" s="1" t="s">
        <v>567</v>
      </c>
      <c r="B32" s="1"/>
      <c r="C32" s="203"/>
      <c r="D32" s="203"/>
      <c r="E32" s="1"/>
      <c r="F32" s="1"/>
      <c r="G32" s="1"/>
      <c r="H32" s="1"/>
      <c r="I32" s="1"/>
      <c r="J32" s="1"/>
    </row>
    <row r="33" spans="1:10" ht="12.75">
      <c r="A33" s="1" t="s">
        <v>561</v>
      </c>
      <c r="B33" s="1"/>
      <c r="C33" s="203"/>
      <c r="D33" s="203"/>
      <c r="E33" s="1"/>
      <c r="F33" s="1"/>
      <c r="G33" s="1"/>
      <c r="H33" s="1"/>
      <c r="I33" s="1"/>
      <c r="J33" s="1"/>
    </row>
    <row r="34" spans="1:10" ht="12.75">
      <c r="A34" s="1" t="s">
        <v>568</v>
      </c>
      <c r="B34" s="1"/>
      <c r="C34" s="203"/>
      <c r="D34" s="203"/>
      <c r="E34" s="1"/>
      <c r="F34" s="1"/>
      <c r="G34" s="1"/>
      <c r="H34" s="1"/>
      <c r="I34" s="1"/>
      <c r="J34" s="1"/>
    </row>
    <row r="35" spans="1:10" ht="38.25">
      <c r="A35" s="1" t="s">
        <v>156</v>
      </c>
      <c r="B35" s="1" t="s">
        <v>569</v>
      </c>
      <c r="C35" s="203" t="s">
        <v>570</v>
      </c>
      <c r="D35" s="203" t="s">
        <v>557</v>
      </c>
      <c r="E35" s="2">
        <v>432000</v>
      </c>
      <c r="F35" s="343">
        <v>2</v>
      </c>
      <c r="G35" s="2">
        <v>864000</v>
      </c>
      <c r="H35" s="343">
        <v>2</v>
      </c>
      <c r="I35" s="2">
        <v>864000</v>
      </c>
      <c r="J35" s="2">
        <v>0</v>
      </c>
    </row>
    <row r="36" spans="1:10" ht="25.5">
      <c r="A36" s="1" t="s">
        <v>157</v>
      </c>
      <c r="B36" s="1" t="s">
        <v>571</v>
      </c>
      <c r="C36" s="203" t="s">
        <v>572</v>
      </c>
      <c r="D36" s="203" t="s">
        <v>557</v>
      </c>
      <c r="E36" s="2">
        <v>1611000</v>
      </c>
      <c r="F36" s="343">
        <v>0</v>
      </c>
      <c r="G36" s="2">
        <v>0</v>
      </c>
      <c r="H36" s="1">
        <v>0</v>
      </c>
      <c r="I36" s="1">
        <v>0</v>
      </c>
      <c r="J36" s="1">
        <v>0</v>
      </c>
    </row>
    <row r="37" spans="1:10" ht="12.75">
      <c r="A37" s="1" t="s">
        <v>573</v>
      </c>
      <c r="B37" s="1"/>
      <c r="C37" s="203"/>
      <c r="D37" s="203"/>
      <c r="E37" s="1"/>
      <c r="F37" s="1"/>
      <c r="G37" s="1"/>
      <c r="H37" s="1"/>
      <c r="I37" s="1"/>
      <c r="J37" s="1"/>
    </row>
    <row r="38" spans="1:10" ht="38.25">
      <c r="A38" s="1" t="s">
        <v>158</v>
      </c>
      <c r="B38" s="1" t="s">
        <v>574</v>
      </c>
      <c r="C38" s="203" t="s">
        <v>570</v>
      </c>
      <c r="D38" s="203" t="s">
        <v>557</v>
      </c>
      <c r="E38" s="1">
        <v>520000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</row>
    <row r="39" spans="1:10" ht="25.5">
      <c r="A39" s="1" t="s">
        <v>160</v>
      </c>
      <c r="B39" s="1" t="s">
        <v>575</v>
      </c>
      <c r="C39" s="203" t="s">
        <v>572</v>
      </c>
      <c r="D39" s="203" t="s">
        <v>557</v>
      </c>
      <c r="E39" s="1">
        <v>1820000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</row>
    <row r="40" spans="1:10" ht="12.75">
      <c r="A40" s="1" t="s">
        <v>564</v>
      </c>
      <c r="B40" s="1"/>
      <c r="C40" s="203"/>
      <c r="D40" s="203"/>
      <c r="E40" s="1"/>
      <c r="F40" s="1"/>
      <c r="G40" s="1"/>
      <c r="H40" s="1"/>
      <c r="I40" s="1"/>
      <c r="J40" s="1"/>
    </row>
    <row r="41" spans="1:10" ht="12.75">
      <c r="A41" s="1" t="s">
        <v>576</v>
      </c>
      <c r="B41" s="1"/>
      <c r="C41" s="203"/>
      <c r="D41" s="203"/>
      <c r="E41" s="1"/>
      <c r="F41" s="1"/>
      <c r="G41" s="1"/>
      <c r="H41" s="1"/>
      <c r="I41" s="1"/>
      <c r="J41" s="1"/>
    </row>
    <row r="42" spans="1:10" ht="38.25">
      <c r="A42" s="1" t="s">
        <v>162</v>
      </c>
      <c r="B42" s="1" t="s">
        <v>577</v>
      </c>
      <c r="C42" s="203" t="s">
        <v>570</v>
      </c>
      <c r="D42" s="203" t="s">
        <v>557</v>
      </c>
      <c r="E42" s="1">
        <v>216000</v>
      </c>
      <c r="F42" s="1">
        <v>0</v>
      </c>
      <c r="G42" s="1">
        <v>0</v>
      </c>
      <c r="H42" s="1">
        <v>0</v>
      </c>
      <c r="I42" s="1">
        <v>0</v>
      </c>
      <c r="J42" s="1">
        <v>0</v>
      </c>
    </row>
    <row r="43" spans="1:10" ht="25.5">
      <c r="A43" s="1" t="s">
        <v>164</v>
      </c>
      <c r="B43" s="1" t="s">
        <v>578</v>
      </c>
      <c r="C43" s="203" t="s">
        <v>572</v>
      </c>
      <c r="D43" s="203" t="s">
        <v>557</v>
      </c>
      <c r="E43" s="1">
        <v>805500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</row>
    <row r="44" spans="1:10" ht="12.75">
      <c r="A44" s="1" t="s">
        <v>573</v>
      </c>
      <c r="B44" s="1"/>
      <c r="C44" s="203"/>
      <c r="D44" s="203"/>
      <c r="E44" s="1"/>
      <c r="F44" s="1"/>
      <c r="G44" s="1"/>
      <c r="H44" s="1"/>
      <c r="I44" s="1"/>
      <c r="J44" s="1"/>
    </row>
    <row r="45" spans="1:10" ht="38.25">
      <c r="A45" s="1" t="s">
        <v>166</v>
      </c>
      <c r="B45" s="1" t="s">
        <v>579</v>
      </c>
      <c r="C45" s="203" t="s">
        <v>570</v>
      </c>
      <c r="D45" s="203" t="s">
        <v>557</v>
      </c>
      <c r="E45" s="1">
        <v>260000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</row>
    <row r="46" spans="1:10" ht="25.5">
      <c r="A46" s="1" t="s">
        <v>168</v>
      </c>
      <c r="B46" s="1" t="s">
        <v>580</v>
      </c>
      <c r="C46" s="203" t="s">
        <v>572</v>
      </c>
      <c r="D46" s="203" t="s">
        <v>557</v>
      </c>
      <c r="E46" s="1">
        <v>910000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</row>
    <row r="47" spans="1:10" ht="12.75">
      <c r="A47" s="1" t="s">
        <v>581</v>
      </c>
      <c r="B47" s="1"/>
      <c r="C47" s="203"/>
      <c r="D47" s="203"/>
      <c r="E47" s="1"/>
      <c r="F47" s="1"/>
      <c r="G47" s="1"/>
      <c r="H47" s="1"/>
      <c r="I47" s="1"/>
      <c r="J47" s="1"/>
    </row>
    <row r="48" spans="1:10" ht="12.75">
      <c r="A48" s="1" t="s">
        <v>561</v>
      </c>
      <c r="B48" s="1"/>
      <c r="C48" s="203"/>
      <c r="D48" s="203"/>
      <c r="E48" s="1"/>
      <c r="F48" s="1"/>
      <c r="G48" s="1"/>
      <c r="H48" s="1"/>
      <c r="I48" s="1"/>
      <c r="J48" s="1"/>
    </row>
    <row r="49" spans="1:10" ht="12.75">
      <c r="A49" s="1" t="s">
        <v>576</v>
      </c>
      <c r="B49" s="1"/>
      <c r="C49" s="203"/>
      <c r="D49" s="203"/>
      <c r="E49" s="1"/>
      <c r="F49" s="1"/>
      <c r="G49" s="1"/>
      <c r="H49" s="1"/>
      <c r="I49" s="1"/>
      <c r="J49" s="1"/>
    </row>
    <row r="50" spans="1:10" ht="38.25">
      <c r="A50" s="1" t="s">
        <v>170</v>
      </c>
      <c r="B50" s="1" t="s">
        <v>582</v>
      </c>
      <c r="C50" s="203" t="s">
        <v>570</v>
      </c>
      <c r="D50" s="203" t="s">
        <v>557</v>
      </c>
      <c r="E50" s="1">
        <v>396000</v>
      </c>
      <c r="F50" s="1">
        <v>1</v>
      </c>
      <c r="G50" s="1">
        <v>396000</v>
      </c>
      <c r="H50" s="1">
        <v>1</v>
      </c>
      <c r="I50" s="1">
        <v>396000</v>
      </c>
      <c r="J50" s="1">
        <v>0</v>
      </c>
    </row>
    <row r="51" spans="1:10" ht="25.5">
      <c r="A51" s="1" t="s">
        <v>308</v>
      </c>
      <c r="B51" s="1" t="s">
        <v>583</v>
      </c>
      <c r="C51" s="203" t="s">
        <v>572</v>
      </c>
      <c r="D51" s="203" t="s">
        <v>557</v>
      </c>
      <c r="E51" s="1">
        <v>1476750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</row>
    <row r="52" spans="1:10" ht="12.75">
      <c r="A52" s="1" t="s">
        <v>573</v>
      </c>
      <c r="B52" s="1"/>
      <c r="C52" s="203"/>
      <c r="D52" s="203"/>
      <c r="E52" s="1"/>
      <c r="F52" s="1"/>
      <c r="G52" s="1"/>
      <c r="H52" s="1"/>
      <c r="I52" s="1"/>
      <c r="J52" s="1"/>
    </row>
    <row r="53" spans="1:10" ht="38.25">
      <c r="A53" s="1" t="s">
        <v>584</v>
      </c>
      <c r="B53" s="1" t="s">
        <v>585</v>
      </c>
      <c r="C53" s="203" t="s">
        <v>570</v>
      </c>
      <c r="D53" s="203" t="s">
        <v>557</v>
      </c>
      <c r="E53" s="1">
        <v>476667</v>
      </c>
      <c r="F53" s="1">
        <v>0</v>
      </c>
      <c r="G53" s="1">
        <v>0</v>
      </c>
      <c r="H53" s="1">
        <v>0</v>
      </c>
      <c r="I53" s="1">
        <v>0</v>
      </c>
      <c r="J53" s="1">
        <v>0</v>
      </c>
    </row>
    <row r="54" spans="1:10" ht="25.5">
      <c r="A54" s="1" t="s">
        <v>586</v>
      </c>
      <c r="B54" s="1" t="s">
        <v>587</v>
      </c>
      <c r="C54" s="203" t="s">
        <v>572</v>
      </c>
      <c r="D54" s="203" t="s">
        <v>557</v>
      </c>
      <c r="E54" s="1">
        <v>1668333</v>
      </c>
      <c r="F54" s="1">
        <v>0</v>
      </c>
      <c r="G54" s="1">
        <v>0</v>
      </c>
      <c r="H54" s="1">
        <v>0</v>
      </c>
      <c r="I54" s="1">
        <v>0</v>
      </c>
      <c r="J54" s="1">
        <v>0</v>
      </c>
    </row>
    <row r="55" spans="1:10" ht="12.75">
      <c r="A55" s="1" t="s">
        <v>564</v>
      </c>
      <c r="B55" s="1"/>
      <c r="C55" s="203"/>
      <c r="D55" s="203"/>
      <c r="E55" s="1"/>
      <c r="F55" s="1"/>
      <c r="G55" s="1"/>
      <c r="H55" s="1"/>
      <c r="I55" s="1"/>
      <c r="J55" s="1"/>
    </row>
    <row r="56" spans="1:10" ht="12.75">
      <c r="A56" s="1" t="s">
        <v>576</v>
      </c>
      <c r="B56" s="1"/>
      <c r="C56" s="203"/>
      <c r="D56" s="203"/>
      <c r="E56" s="1"/>
      <c r="F56" s="1"/>
      <c r="G56" s="1"/>
      <c r="H56" s="1"/>
      <c r="I56" s="1"/>
      <c r="J56" s="1"/>
    </row>
    <row r="57" spans="1:10" ht="38.25">
      <c r="A57" s="1" t="s">
        <v>588</v>
      </c>
      <c r="B57" s="1" t="s">
        <v>589</v>
      </c>
      <c r="C57" s="203" t="s">
        <v>570</v>
      </c>
      <c r="D57" s="203" t="s">
        <v>557</v>
      </c>
      <c r="E57" s="1">
        <v>198000</v>
      </c>
      <c r="F57" s="1">
        <v>0</v>
      </c>
      <c r="G57" s="1">
        <v>0</v>
      </c>
      <c r="H57" s="1">
        <v>0</v>
      </c>
      <c r="I57" s="1">
        <v>0</v>
      </c>
      <c r="J57" s="1">
        <v>0</v>
      </c>
    </row>
    <row r="58" spans="1:10" ht="25.5">
      <c r="A58" s="1" t="s">
        <v>590</v>
      </c>
      <c r="B58" s="1" t="s">
        <v>591</v>
      </c>
      <c r="C58" s="203" t="s">
        <v>572</v>
      </c>
      <c r="D58" s="203" t="s">
        <v>557</v>
      </c>
      <c r="E58" s="1">
        <v>738375</v>
      </c>
      <c r="F58" s="1">
        <v>0</v>
      </c>
      <c r="G58" s="1">
        <v>0</v>
      </c>
      <c r="H58" s="1">
        <v>0</v>
      </c>
      <c r="I58" s="1">
        <v>0</v>
      </c>
      <c r="J58" s="1">
        <v>0</v>
      </c>
    </row>
    <row r="59" spans="1:10" ht="12.75">
      <c r="A59" s="1" t="s">
        <v>573</v>
      </c>
      <c r="B59" s="1"/>
      <c r="C59" s="203"/>
      <c r="D59" s="203"/>
      <c r="E59" s="1"/>
      <c r="F59" s="1"/>
      <c r="G59" s="1"/>
      <c r="H59" s="1"/>
      <c r="I59" s="1"/>
      <c r="J59" s="1"/>
    </row>
    <row r="60" spans="1:10" ht="38.25">
      <c r="A60" s="1" t="s">
        <v>592</v>
      </c>
      <c r="B60" s="1" t="s">
        <v>593</v>
      </c>
      <c r="C60" s="203" t="s">
        <v>570</v>
      </c>
      <c r="D60" s="203" t="s">
        <v>557</v>
      </c>
      <c r="E60" s="1">
        <v>238334</v>
      </c>
      <c r="F60" s="1">
        <v>0</v>
      </c>
      <c r="G60" s="1">
        <v>0</v>
      </c>
      <c r="H60" s="1">
        <v>0</v>
      </c>
      <c r="I60" s="1">
        <v>0</v>
      </c>
      <c r="J60" s="1">
        <v>0</v>
      </c>
    </row>
    <row r="61" spans="1:10" ht="25.5">
      <c r="A61" s="1" t="s">
        <v>594</v>
      </c>
      <c r="B61" s="1" t="s">
        <v>595</v>
      </c>
      <c r="C61" s="203" t="s">
        <v>572</v>
      </c>
      <c r="D61" s="203" t="s">
        <v>557</v>
      </c>
      <c r="E61" s="1">
        <v>834167</v>
      </c>
      <c r="F61" s="1">
        <v>0</v>
      </c>
      <c r="G61" s="1">
        <v>0</v>
      </c>
      <c r="H61" s="1">
        <v>0</v>
      </c>
      <c r="I61" s="1">
        <v>0</v>
      </c>
      <c r="J61" s="1">
        <v>0</v>
      </c>
    </row>
    <row r="62" spans="1:10" ht="12.75">
      <c r="A62" s="1" t="s">
        <v>596</v>
      </c>
      <c r="B62" s="1"/>
      <c r="C62" s="203"/>
      <c r="D62" s="203"/>
      <c r="E62" s="1"/>
      <c r="F62" s="1"/>
      <c r="G62" s="1"/>
      <c r="H62" s="1"/>
      <c r="I62" s="1"/>
      <c r="J62" s="1"/>
    </row>
    <row r="63" spans="1:10" ht="12.75">
      <c r="A63" s="1" t="s">
        <v>561</v>
      </c>
      <c r="B63" s="1"/>
      <c r="C63" s="203"/>
      <c r="D63" s="203"/>
      <c r="E63" s="1"/>
      <c r="F63" s="1"/>
      <c r="G63" s="1"/>
      <c r="H63" s="1"/>
      <c r="I63" s="1"/>
      <c r="J63" s="1"/>
    </row>
    <row r="64" spans="1:10" ht="38.25">
      <c r="A64" s="1" t="s">
        <v>597</v>
      </c>
      <c r="B64" s="1" t="s">
        <v>598</v>
      </c>
      <c r="C64" s="203" t="s">
        <v>599</v>
      </c>
      <c r="D64" s="203" t="s">
        <v>557</v>
      </c>
      <c r="E64" s="1">
        <v>811600</v>
      </c>
      <c r="F64" s="1">
        <v>2</v>
      </c>
      <c r="G64" s="1">
        <v>1623200</v>
      </c>
      <c r="H64" s="1">
        <v>2</v>
      </c>
      <c r="I64" s="1">
        <v>1623200</v>
      </c>
      <c r="J64" s="1">
        <v>0</v>
      </c>
    </row>
    <row r="65" spans="1:10" ht="38.25">
      <c r="A65" s="1" t="s">
        <v>600</v>
      </c>
      <c r="B65" s="1" t="s">
        <v>601</v>
      </c>
      <c r="C65" s="203" t="s">
        <v>602</v>
      </c>
      <c r="D65" s="203" t="s">
        <v>557</v>
      </c>
      <c r="E65" s="1">
        <v>622000</v>
      </c>
      <c r="F65" s="1">
        <v>0</v>
      </c>
      <c r="G65" s="1">
        <v>0</v>
      </c>
      <c r="H65" s="1">
        <v>0</v>
      </c>
      <c r="I65" s="1">
        <v>0</v>
      </c>
      <c r="J65" s="1">
        <v>0</v>
      </c>
    </row>
    <row r="66" spans="1:10" ht="38.25">
      <c r="A66" s="1" t="s">
        <v>603</v>
      </c>
      <c r="B66" s="1" t="s">
        <v>604</v>
      </c>
      <c r="C66" s="203" t="s">
        <v>605</v>
      </c>
      <c r="D66" s="203" t="s">
        <v>557</v>
      </c>
      <c r="E66" s="1">
        <v>249000</v>
      </c>
      <c r="F66" s="1">
        <v>0</v>
      </c>
      <c r="G66" s="1">
        <v>0</v>
      </c>
      <c r="H66" s="1">
        <v>0</v>
      </c>
      <c r="I66" s="1">
        <v>0</v>
      </c>
      <c r="J66" s="1">
        <v>0</v>
      </c>
    </row>
    <row r="67" spans="1:10" ht="12.75">
      <c r="A67" s="1" t="s">
        <v>564</v>
      </c>
      <c r="B67" s="1"/>
      <c r="C67" s="203"/>
      <c r="D67" s="203"/>
      <c r="E67" s="1"/>
      <c r="F67" s="1"/>
      <c r="G67" s="1"/>
      <c r="H67" s="1"/>
      <c r="I67" s="1"/>
      <c r="J67" s="1"/>
    </row>
    <row r="68" spans="1:10" ht="38.25">
      <c r="A68" s="1" t="s">
        <v>606</v>
      </c>
      <c r="B68" s="1" t="s">
        <v>607</v>
      </c>
      <c r="C68" s="203" t="s">
        <v>599</v>
      </c>
      <c r="D68" s="203" t="s">
        <v>557</v>
      </c>
      <c r="E68" s="1">
        <v>405800</v>
      </c>
      <c r="F68" s="1">
        <v>0</v>
      </c>
      <c r="G68" s="1">
        <v>0</v>
      </c>
      <c r="H68" s="1">
        <v>0</v>
      </c>
      <c r="I68" s="1">
        <v>0</v>
      </c>
      <c r="J68" s="1">
        <v>0</v>
      </c>
    </row>
    <row r="69" spans="1:10" ht="38.25">
      <c r="A69" s="1" t="s">
        <v>608</v>
      </c>
      <c r="B69" s="1" t="s">
        <v>609</v>
      </c>
      <c r="C69" s="203" t="s">
        <v>602</v>
      </c>
      <c r="D69" s="203" t="s">
        <v>557</v>
      </c>
      <c r="E69" s="1">
        <v>311000</v>
      </c>
      <c r="F69" s="1">
        <v>0</v>
      </c>
      <c r="G69" s="1">
        <v>0</v>
      </c>
      <c r="H69" s="1">
        <v>0</v>
      </c>
      <c r="I69" s="1">
        <v>0</v>
      </c>
      <c r="J69" s="1">
        <v>0</v>
      </c>
    </row>
    <row r="70" spans="1:10" ht="38.25">
      <c r="A70" s="1" t="s">
        <v>610</v>
      </c>
      <c r="B70" s="1" t="s">
        <v>611</v>
      </c>
      <c r="C70" s="203" t="s">
        <v>605</v>
      </c>
      <c r="D70" s="203" t="s">
        <v>557</v>
      </c>
      <c r="E70" s="1">
        <v>124500</v>
      </c>
      <c r="F70" s="1">
        <v>0</v>
      </c>
      <c r="G70" s="1">
        <v>0</v>
      </c>
      <c r="H70" s="1">
        <v>0</v>
      </c>
      <c r="I70" s="1">
        <v>0</v>
      </c>
      <c r="J70" s="1">
        <v>0</v>
      </c>
    </row>
    <row r="71" spans="1:10" ht="12.75">
      <c r="A71" s="1" t="s">
        <v>612</v>
      </c>
      <c r="B71" s="1"/>
      <c r="C71" s="203"/>
      <c r="D71" s="203"/>
      <c r="E71" s="1"/>
      <c r="F71" s="1"/>
      <c r="G71" s="1"/>
      <c r="H71" s="1"/>
      <c r="I71" s="1"/>
      <c r="J71" s="1"/>
    </row>
    <row r="72" spans="1:10" ht="12.75">
      <c r="A72" s="1" t="s">
        <v>561</v>
      </c>
      <c r="B72" s="1"/>
      <c r="C72" s="203"/>
      <c r="D72" s="203"/>
      <c r="E72" s="1"/>
      <c r="F72" s="1"/>
      <c r="G72" s="1"/>
      <c r="H72" s="1"/>
      <c r="I72" s="1"/>
      <c r="J72" s="1"/>
    </row>
    <row r="73" spans="1:10" ht="25.5">
      <c r="A73" s="1" t="s">
        <v>613</v>
      </c>
      <c r="B73" s="1" t="s">
        <v>614</v>
      </c>
      <c r="C73" s="203" t="s">
        <v>615</v>
      </c>
      <c r="D73" s="203" t="s">
        <v>557</v>
      </c>
      <c r="E73" s="1">
        <v>3318000</v>
      </c>
      <c r="F73" s="1">
        <v>8</v>
      </c>
      <c r="G73" s="1">
        <v>26544000</v>
      </c>
      <c r="H73" s="1">
        <v>8</v>
      </c>
      <c r="I73" s="1">
        <v>26544000</v>
      </c>
      <c r="J73" s="1">
        <v>0</v>
      </c>
    </row>
    <row r="74" spans="1:10" ht="25.5">
      <c r="A74" s="1" t="s">
        <v>616</v>
      </c>
      <c r="B74" s="1" t="s">
        <v>617</v>
      </c>
      <c r="C74" s="203" t="s">
        <v>618</v>
      </c>
      <c r="D74" s="203" t="s">
        <v>557</v>
      </c>
      <c r="E74" s="1">
        <v>4861500</v>
      </c>
      <c r="F74" s="1">
        <v>1</v>
      </c>
      <c r="G74" s="1">
        <v>4861500</v>
      </c>
      <c r="H74" s="1">
        <v>1</v>
      </c>
      <c r="I74" s="1">
        <v>4861500</v>
      </c>
      <c r="J74" s="1">
        <v>0</v>
      </c>
    </row>
    <row r="75" spans="1:10" ht="12.75">
      <c r="A75" s="1" t="s">
        <v>564</v>
      </c>
      <c r="B75" s="1"/>
      <c r="C75" s="203"/>
      <c r="D75" s="203"/>
      <c r="E75" s="1"/>
      <c r="F75" s="1"/>
      <c r="G75" s="1"/>
      <c r="H75" s="1"/>
      <c r="I75" s="1"/>
      <c r="J75" s="1"/>
    </row>
    <row r="76" spans="1:10" ht="25.5">
      <c r="A76" s="1" t="s">
        <v>619</v>
      </c>
      <c r="B76" s="1" t="s">
        <v>620</v>
      </c>
      <c r="C76" s="203" t="s">
        <v>615</v>
      </c>
      <c r="D76" s="203" t="s">
        <v>557</v>
      </c>
      <c r="E76" s="1">
        <v>1659000</v>
      </c>
      <c r="F76" s="1">
        <v>0</v>
      </c>
      <c r="G76" s="1">
        <v>0</v>
      </c>
      <c r="H76" s="1">
        <v>0</v>
      </c>
      <c r="I76" s="1">
        <v>0</v>
      </c>
      <c r="J76" s="1">
        <v>0</v>
      </c>
    </row>
    <row r="77" spans="1:10" ht="25.5">
      <c r="A77" s="1" t="s">
        <v>621</v>
      </c>
      <c r="B77" s="1" t="s">
        <v>622</v>
      </c>
      <c r="C77" s="203" t="s">
        <v>618</v>
      </c>
      <c r="D77" s="203" t="s">
        <v>557</v>
      </c>
      <c r="E77" s="1">
        <v>2430750</v>
      </c>
      <c r="F77" s="1">
        <v>0</v>
      </c>
      <c r="G77" s="1">
        <v>0</v>
      </c>
      <c r="H77" s="1">
        <v>0</v>
      </c>
      <c r="I77" s="1">
        <v>0</v>
      </c>
      <c r="J77" s="1">
        <v>0</v>
      </c>
    </row>
    <row r="78" spans="1:10" ht="25.5">
      <c r="A78" s="1" t="s">
        <v>623</v>
      </c>
      <c r="B78" s="1" t="s">
        <v>624</v>
      </c>
      <c r="C78" s="203" t="s">
        <v>625</v>
      </c>
      <c r="D78" s="203" t="s">
        <v>557</v>
      </c>
      <c r="E78" s="1">
        <v>189000</v>
      </c>
      <c r="F78" s="1">
        <v>4</v>
      </c>
      <c r="G78" s="1">
        <v>756000</v>
      </c>
      <c r="H78" s="1">
        <v>6</v>
      </c>
      <c r="I78" s="1">
        <v>1134000</v>
      </c>
      <c r="J78" s="1">
        <v>378000</v>
      </c>
    </row>
    <row r="79" spans="1:10" ht="12.75">
      <c r="A79" s="1" t="s">
        <v>626</v>
      </c>
      <c r="B79" s="1" t="s">
        <v>627</v>
      </c>
      <c r="C79" s="203" t="s">
        <v>628</v>
      </c>
      <c r="D79" s="203" t="s">
        <v>557</v>
      </c>
      <c r="E79" s="1">
        <v>120000</v>
      </c>
      <c r="F79" s="1">
        <v>0</v>
      </c>
      <c r="G79" s="1">
        <v>0</v>
      </c>
      <c r="H79" s="1">
        <v>0</v>
      </c>
      <c r="I79" s="1">
        <v>0</v>
      </c>
      <c r="J79" s="1">
        <v>0</v>
      </c>
    </row>
    <row r="80" spans="1:10" ht="25.5">
      <c r="A80" s="1" t="s">
        <v>629</v>
      </c>
      <c r="B80" s="1" t="s">
        <v>630</v>
      </c>
      <c r="C80" s="203" t="s">
        <v>631</v>
      </c>
      <c r="D80" s="203" t="s">
        <v>501</v>
      </c>
      <c r="E80" s="1"/>
      <c r="F80" s="1"/>
      <c r="G80" s="1">
        <v>112725030</v>
      </c>
      <c r="H80" s="1"/>
      <c r="I80" s="1">
        <v>113103030</v>
      </c>
      <c r="J80" s="1">
        <v>378000</v>
      </c>
    </row>
    <row r="81" spans="1:10" ht="25.5">
      <c r="A81" s="1" t="s">
        <v>632</v>
      </c>
      <c r="B81" s="1" t="s">
        <v>633</v>
      </c>
      <c r="C81" s="203" t="s">
        <v>634</v>
      </c>
      <c r="D81" s="203" t="s">
        <v>501</v>
      </c>
      <c r="E81" s="1"/>
      <c r="F81" s="1"/>
      <c r="G81" s="1">
        <v>20968000</v>
      </c>
      <c r="H81" s="1"/>
      <c r="I81" s="1">
        <v>20968000</v>
      </c>
      <c r="J81" s="1">
        <v>0</v>
      </c>
    </row>
    <row r="82" spans="1:10" ht="12.75">
      <c r="A82" s="1" t="s">
        <v>635</v>
      </c>
      <c r="B82" s="1"/>
      <c r="C82" s="203"/>
      <c r="D82" s="203"/>
      <c r="E82" s="1"/>
      <c r="F82" s="1"/>
      <c r="G82" s="1"/>
      <c r="H82" s="1"/>
      <c r="I82" s="1"/>
      <c r="J82" s="1"/>
    </row>
    <row r="83" spans="1:10" ht="25.5">
      <c r="A83" s="1" t="s">
        <v>636</v>
      </c>
      <c r="B83" s="1" t="s">
        <v>637</v>
      </c>
      <c r="C83" s="203" t="s">
        <v>638</v>
      </c>
      <c r="D83" s="203" t="s">
        <v>639</v>
      </c>
      <c r="E83" s="1">
        <v>4256200</v>
      </c>
      <c r="F83" s="1"/>
      <c r="G83" s="1">
        <v>0</v>
      </c>
      <c r="H83" s="1"/>
      <c r="I83" s="1">
        <v>0</v>
      </c>
      <c r="J83" s="1">
        <v>0</v>
      </c>
    </row>
    <row r="84" spans="1:10" ht="25.5">
      <c r="A84" s="1" t="s">
        <v>640</v>
      </c>
      <c r="B84" s="1" t="s">
        <v>641</v>
      </c>
      <c r="C84" s="203" t="s">
        <v>642</v>
      </c>
      <c r="D84" s="203" t="s">
        <v>639</v>
      </c>
      <c r="E84" s="1">
        <v>3828555</v>
      </c>
      <c r="F84" s="1"/>
      <c r="G84" s="1">
        <v>0</v>
      </c>
      <c r="H84" s="1"/>
      <c r="I84" s="1">
        <v>0</v>
      </c>
      <c r="J84" s="1">
        <v>0</v>
      </c>
    </row>
    <row r="85" spans="1:10" ht="12.75">
      <c r="A85" s="1" t="s">
        <v>643</v>
      </c>
      <c r="B85" s="1" t="s">
        <v>644</v>
      </c>
      <c r="C85" s="203" t="s">
        <v>645</v>
      </c>
      <c r="D85" s="203" t="s">
        <v>557</v>
      </c>
      <c r="E85" s="1">
        <v>67570</v>
      </c>
      <c r="F85" s="1">
        <v>0</v>
      </c>
      <c r="G85" s="1">
        <v>0</v>
      </c>
      <c r="H85" s="1">
        <v>0</v>
      </c>
      <c r="I85" s="1">
        <v>0</v>
      </c>
      <c r="J85" s="1">
        <v>0</v>
      </c>
    </row>
    <row r="86" spans="1:10" ht="25.5">
      <c r="A86" s="1" t="s">
        <v>646</v>
      </c>
      <c r="B86" s="1" t="s">
        <v>647</v>
      </c>
      <c r="C86" s="203" t="s">
        <v>648</v>
      </c>
      <c r="D86" s="203" t="s">
        <v>557</v>
      </c>
      <c r="E86" s="1">
        <v>74328</v>
      </c>
      <c r="F86" s="1">
        <v>0</v>
      </c>
      <c r="G86" s="1">
        <v>0</v>
      </c>
      <c r="H86" s="1">
        <v>0</v>
      </c>
      <c r="I86" s="1">
        <v>0</v>
      </c>
      <c r="J86" s="1">
        <v>0</v>
      </c>
    </row>
    <row r="87" spans="1:10" ht="12.75">
      <c r="A87" s="1" t="s">
        <v>649</v>
      </c>
      <c r="B87" s="1" t="s">
        <v>650</v>
      </c>
      <c r="C87" s="203" t="s">
        <v>651</v>
      </c>
      <c r="D87" s="203" t="s">
        <v>557</v>
      </c>
      <c r="E87" s="1">
        <v>25000</v>
      </c>
      <c r="F87" s="1">
        <v>0</v>
      </c>
      <c r="G87" s="1">
        <v>0</v>
      </c>
      <c r="H87" s="1">
        <v>0</v>
      </c>
      <c r="I87" s="1">
        <v>0</v>
      </c>
      <c r="J87" s="1">
        <v>0</v>
      </c>
    </row>
    <row r="88" spans="1:10" ht="12.75">
      <c r="A88" s="1" t="s">
        <v>652</v>
      </c>
      <c r="B88" s="1" t="s">
        <v>653</v>
      </c>
      <c r="C88" s="203" t="s">
        <v>654</v>
      </c>
      <c r="D88" s="203" t="s">
        <v>557</v>
      </c>
      <c r="E88" s="1">
        <v>378110</v>
      </c>
      <c r="F88" s="1">
        <v>0</v>
      </c>
      <c r="G88" s="1">
        <v>0</v>
      </c>
      <c r="H88" s="1">
        <v>0</v>
      </c>
      <c r="I88" s="1">
        <v>0</v>
      </c>
      <c r="J88" s="1">
        <v>0</v>
      </c>
    </row>
    <row r="89" spans="1:10" ht="25.5">
      <c r="A89" s="1" t="s">
        <v>655</v>
      </c>
      <c r="B89" s="1" t="s">
        <v>656</v>
      </c>
      <c r="C89" s="203" t="s">
        <v>657</v>
      </c>
      <c r="D89" s="203" t="s">
        <v>557</v>
      </c>
      <c r="E89" s="1">
        <v>491550</v>
      </c>
      <c r="F89" s="1">
        <v>0</v>
      </c>
      <c r="G89" s="1">
        <v>0</v>
      </c>
      <c r="H89" s="1">
        <v>0</v>
      </c>
      <c r="I89" s="1">
        <v>0</v>
      </c>
      <c r="J89" s="1">
        <v>0</v>
      </c>
    </row>
    <row r="90" spans="1:10" ht="25.5">
      <c r="A90" s="1" t="s">
        <v>658</v>
      </c>
      <c r="B90" s="1" t="s">
        <v>659</v>
      </c>
      <c r="C90" s="203" t="s">
        <v>660</v>
      </c>
      <c r="D90" s="203" t="s">
        <v>661</v>
      </c>
      <c r="E90" s="1">
        <v>4572000</v>
      </c>
      <c r="F90" s="1">
        <v>8</v>
      </c>
      <c r="G90" s="1">
        <v>3048000</v>
      </c>
      <c r="H90" s="1">
        <v>8</v>
      </c>
      <c r="I90" s="1">
        <v>3048000</v>
      </c>
      <c r="J90" s="1">
        <v>0</v>
      </c>
    </row>
    <row r="91" spans="1:10" ht="25.5">
      <c r="A91" s="1" t="s">
        <v>662</v>
      </c>
      <c r="B91" s="1" t="s">
        <v>663</v>
      </c>
      <c r="C91" s="203" t="s">
        <v>664</v>
      </c>
      <c r="D91" s="203" t="s">
        <v>557</v>
      </c>
      <c r="E91" s="1">
        <v>224190</v>
      </c>
      <c r="F91" s="1">
        <v>0</v>
      </c>
      <c r="G91" s="1">
        <v>0</v>
      </c>
      <c r="H91" s="1">
        <v>0</v>
      </c>
      <c r="I91" s="1">
        <v>0</v>
      </c>
      <c r="J91" s="1">
        <v>0</v>
      </c>
    </row>
    <row r="92" spans="1:10" ht="25.5">
      <c r="A92" s="1" t="s">
        <v>665</v>
      </c>
      <c r="B92" s="1" t="s">
        <v>666</v>
      </c>
      <c r="C92" s="203" t="s">
        <v>667</v>
      </c>
      <c r="D92" s="203" t="s">
        <v>557</v>
      </c>
      <c r="E92" s="1">
        <v>336285</v>
      </c>
      <c r="F92" s="1">
        <v>0</v>
      </c>
      <c r="G92" s="1">
        <v>0</v>
      </c>
      <c r="H92" s="1">
        <v>0</v>
      </c>
      <c r="I92" s="1">
        <v>0</v>
      </c>
      <c r="J92" s="1">
        <v>0</v>
      </c>
    </row>
    <row r="93" spans="1:10" ht="38.25">
      <c r="A93" s="1" t="s">
        <v>668</v>
      </c>
      <c r="B93" s="1" t="s">
        <v>669</v>
      </c>
      <c r="C93" s="203" t="s">
        <v>670</v>
      </c>
      <c r="D93" s="203" t="s">
        <v>557</v>
      </c>
      <c r="E93" s="1">
        <v>134500</v>
      </c>
      <c r="F93" s="1">
        <v>0</v>
      </c>
      <c r="G93" s="1">
        <v>0</v>
      </c>
      <c r="H93" s="1">
        <v>0</v>
      </c>
      <c r="I93" s="1">
        <v>0</v>
      </c>
      <c r="J93" s="1">
        <v>0</v>
      </c>
    </row>
    <row r="94" spans="1:10" ht="38.25">
      <c r="A94" s="1" t="s">
        <v>671</v>
      </c>
      <c r="B94" s="1" t="s">
        <v>672</v>
      </c>
      <c r="C94" s="203" t="s">
        <v>673</v>
      </c>
      <c r="D94" s="203" t="s">
        <v>557</v>
      </c>
      <c r="E94" s="1">
        <v>201750</v>
      </c>
      <c r="F94" s="1">
        <v>0</v>
      </c>
      <c r="G94" s="1">
        <v>0</v>
      </c>
      <c r="H94" s="1">
        <v>0</v>
      </c>
      <c r="I94" s="1">
        <v>0</v>
      </c>
      <c r="J94" s="1">
        <v>0</v>
      </c>
    </row>
    <row r="95" spans="1:10" ht="25.5">
      <c r="A95" s="1" t="s">
        <v>674</v>
      </c>
      <c r="B95" s="1" t="s">
        <v>675</v>
      </c>
      <c r="C95" s="203" t="s">
        <v>676</v>
      </c>
      <c r="D95" s="203" t="s">
        <v>557</v>
      </c>
      <c r="E95" s="1">
        <v>755880</v>
      </c>
      <c r="F95" s="1">
        <v>0</v>
      </c>
      <c r="G95" s="1">
        <v>0</v>
      </c>
      <c r="H95" s="1">
        <v>0</v>
      </c>
      <c r="I95" s="1">
        <v>0</v>
      </c>
      <c r="J95" s="1">
        <v>0</v>
      </c>
    </row>
    <row r="96" spans="1:10" ht="25.5">
      <c r="A96" s="1" t="s">
        <v>677</v>
      </c>
      <c r="B96" s="1" t="s">
        <v>678</v>
      </c>
      <c r="C96" s="203" t="s">
        <v>679</v>
      </c>
      <c r="D96" s="203" t="s">
        <v>557</v>
      </c>
      <c r="E96" s="1">
        <v>831468</v>
      </c>
      <c r="F96" s="1">
        <v>0</v>
      </c>
      <c r="G96" s="1">
        <v>0</v>
      </c>
      <c r="H96" s="1">
        <v>0</v>
      </c>
      <c r="I96" s="1">
        <v>0</v>
      </c>
      <c r="J96" s="1">
        <v>0</v>
      </c>
    </row>
    <row r="97" spans="1:10" ht="38.25">
      <c r="A97" s="1" t="s">
        <v>680</v>
      </c>
      <c r="B97" s="1" t="s">
        <v>681</v>
      </c>
      <c r="C97" s="203" t="s">
        <v>682</v>
      </c>
      <c r="D97" s="203" t="s">
        <v>557</v>
      </c>
      <c r="E97" s="1">
        <v>453528</v>
      </c>
      <c r="F97" s="1">
        <v>0</v>
      </c>
      <c r="G97" s="1">
        <v>0</v>
      </c>
      <c r="H97" s="1">
        <v>0</v>
      </c>
      <c r="I97" s="1">
        <v>0</v>
      </c>
      <c r="J97" s="1">
        <v>0</v>
      </c>
    </row>
    <row r="98" spans="1:10" ht="38.25">
      <c r="A98" s="1" t="s">
        <v>683</v>
      </c>
      <c r="B98" s="1" t="s">
        <v>684</v>
      </c>
      <c r="C98" s="203" t="s">
        <v>685</v>
      </c>
      <c r="D98" s="203" t="s">
        <v>557</v>
      </c>
      <c r="E98" s="1">
        <v>498880</v>
      </c>
      <c r="F98" s="1">
        <v>0</v>
      </c>
      <c r="G98" s="1">
        <v>0</v>
      </c>
      <c r="H98" s="1">
        <v>0</v>
      </c>
      <c r="I98" s="1">
        <v>0</v>
      </c>
      <c r="J98" s="1">
        <v>0</v>
      </c>
    </row>
    <row r="99" spans="1:10" ht="25.5">
      <c r="A99" s="1" t="s">
        <v>686</v>
      </c>
      <c r="B99" s="1" t="s">
        <v>687</v>
      </c>
      <c r="C99" s="203" t="s">
        <v>688</v>
      </c>
      <c r="D99" s="203" t="s">
        <v>557</v>
      </c>
      <c r="E99" s="1">
        <v>746546</v>
      </c>
      <c r="F99" s="1">
        <v>0</v>
      </c>
      <c r="G99" s="1">
        <v>0</v>
      </c>
      <c r="H99" s="1">
        <v>0</v>
      </c>
      <c r="I99" s="1">
        <v>0</v>
      </c>
      <c r="J99" s="1">
        <v>0</v>
      </c>
    </row>
    <row r="100" spans="1:10" ht="25.5">
      <c r="A100" s="1" t="s">
        <v>689</v>
      </c>
      <c r="B100" s="1" t="s">
        <v>690</v>
      </c>
      <c r="C100" s="203" t="s">
        <v>691</v>
      </c>
      <c r="D100" s="203" t="s">
        <v>557</v>
      </c>
      <c r="E100" s="1">
        <v>821200</v>
      </c>
      <c r="F100" s="1">
        <v>0</v>
      </c>
      <c r="G100" s="1">
        <v>0</v>
      </c>
      <c r="H100" s="1">
        <v>0</v>
      </c>
      <c r="I100" s="1">
        <v>0</v>
      </c>
      <c r="J100" s="1">
        <v>0</v>
      </c>
    </row>
    <row r="101" spans="1:10" ht="38.25">
      <c r="A101" s="1" t="s">
        <v>692</v>
      </c>
      <c r="B101" s="1" t="s">
        <v>693</v>
      </c>
      <c r="C101" s="203" t="s">
        <v>694</v>
      </c>
      <c r="D101" s="203" t="s">
        <v>557</v>
      </c>
      <c r="E101" s="1">
        <v>447928</v>
      </c>
      <c r="F101" s="1">
        <v>0</v>
      </c>
      <c r="G101" s="1">
        <v>0</v>
      </c>
      <c r="H101" s="1">
        <v>0</v>
      </c>
      <c r="I101" s="1">
        <v>0</v>
      </c>
      <c r="J101" s="1">
        <v>0</v>
      </c>
    </row>
    <row r="102" spans="1:10" ht="38.25">
      <c r="A102" s="1" t="s">
        <v>695</v>
      </c>
      <c r="B102" s="1" t="s">
        <v>696</v>
      </c>
      <c r="C102" s="203" t="s">
        <v>697</v>
      </c>
      <c r="D102" s="203" t="s">
        <v>557</v>
      </c>
      <c r="E102" s="1">
        <v>492720</v>
      </c>
      <c r="F102" s="1">
        <v>0</v>
      </c>
      <c r="G102" s="1">
        <v>0</v>
      </c>
      <c r="H102" s="1">
        <v>0</v>
      </c>
      <c r="I102" s="1">
        <v>0</v>
      </c>
      <c r="J102" s="1">
        <v>0</v>
      </c>
    </row>
    <row r="103" spans="1:10" ht="25.5">
      <c r="A103" s="1" t="s">
        <v>698</v>
      </c>
      <c r="B103" s="1" t="s">
        <v>699</v>
      </c>
      <c r="C103" s="203" t="s">
        <v>700</v>
      </c>
      <c r="D103" s="203" t="s">
        <v>557</v>
      </c>
      <c r="E103" s="1">
        <v>382150</v>
      </c>
      <c r="F103" s="1">
        <v>0</v>
      </c>
      <c r="G103" s="1">
        <v>0</v>
      </c>
      <c r="H103" s="1">
        <v>0</v>
      </c>
      <c r="I103" s="1">
        <v>0</v>
      </c>
      <c r="J103" s="1">
        <v>0</v>
      </c>
    </row>
    <row r="104" spans="1:10" ht="25.5">
      <c r="A104" s="1" t="s">
        <v>701</v>
      </c>
      <c r="B104" s="1" t="s">
        <v>702</v>
      </c>
      <c r="C104" s="203" t="s">
        <v>703</v>
      </c>
      <c r="D104" s="203" t="s">
        <v>557</v>
      </c>
      <c r="E104" s="1">
        <v>458580</v>
      </c>
      <c r="F104" s="1">
        <v>0</v>
      </c>
      <c r="G104" s="1">
        <v>0</v>
      </c>
      <c r="H104" s="1">
        <v>0</v>
      </c>
      <c r="I104" s="1">
        <v>0</v>
      </c>
      <c r="J104" s="1">
        <v>0</v>
      </c>
    </row>
    <row r="105" spans="1:10" ht="38.25">
      <c r="A105" s="1" t="s">
        <v>704</v>
      </c>
      <c r="B105" s="1" t="s">
        <v>705</v>
      </c>
      <c r="C105" s="203" t="s">
        <v>706</v>
      </c>
      <c r="D105" s="203" t="s">
        <v>557</v>
      </c>
      <c r="E105" s="1">
        <v>229290</v>
      </c>
      <c r="F105" s="1">
        <v>0</v>
      </c>
      <c r="G105" s="1">
        <v>0</v>
      </c>
      <c r="H105" s="1">
        <v>0</v>
      </c>
      <c r="I105" s="1">
        <v>0</v>
      </c>
      <c r="J105" s="1">
        <v>0</v>
      </c>
    </row>
    <row r="106" spans="1:10" ht="38.25">
      <c r="A106" s="1" t="s">
        <v>707</v>
      </c>
      <c r="B106" s="1" t="s">
        <v>708</v>
      </c>
      <c r="C106" s="203" t="s">
        <v>709</v>
      </c>
      <c r="D106" s="203" t="s">
        <v>557</v>
      </c>
      <c r="E106" s="1">
        <v>275148</v>
      </c>
      <c r="F106" s="1">
        <v>0</v>
      </c>
      <c r="G106" s="1">
        <v>0</v>
      </c>
      <c r="H106" s="1">
        <v>0</v>
      </c>
      <c r="I106" s="1">
        <v>0</v>
      </c>
      <c r="J106" s="1">
        <v>0</v>
      </c>
    </row>
    <row r="107" spans="1:10" ht="25.5">
      <c r="A107" s="1" t="s">
        <v>710</v>
      </c>
      <c r="B107" s="1" t="s">
        <v>711</v>
      </c>
      <c r="C107" s="203" t="s">
        <v>712</v>
      </c>
      <c r="D107" s="203" t="s">
        <v>557</v>
      </c>
      <c r="E107" s="1">
        <v>382150</v>
      </c>
      <c r="F107" s="1">
        <v>0</v>
      </c>
      <c r="G107" s="1">
        <v>0</v>
      </c>
      <c r="H107" s="1">
        <v>0</v>
      </c>
      <c r="I107" s="1">
        <v>0</v>
      </c>
      <c r="J107" s="1">
        <v>0</v>
      </c>
    </row>
    <row r="108" spans="1:10" ht="25.5">
      <c r="A108" s="1" t="s">
        <v>713</v>
      </c>
      <c r="B108" s="1" t="s">
        <v>714</v>
      </c>
      <c r="C108" s="203" t="s">
        <v>715</v>
      </c>
      <c r="D108" s="203" t="s">
        <v>557</v>
      </c>
      <c r="E108" s="1">
        <v>458580</v>
      </c>
      <c r="F108" s="1">
        <v>0</v>
      </c>
      <c r="G108" s="1">
        <v>0</v>
      </c>
      <c r="H108" s="1">
        <v>0</v>
      </c>
      <c r="I108" s="1">
        <v>0</v>
      </c>
      <c r="J108" s="1">
        <v>0</v>
      </c>
    </row>
    <row r="109" spans="1:10" ht="38.25">
      <c r="A109" s="1" t="s">
        <v>716</v>
      </c>
      <c r="B109" s="1" t="s">
        <v>717</v>
      </c>
      <c r="C109" s="203" t="s">
        <v>718</v>
      </c>
      <c r="D109" s="203" t="s">
        <v>557</v>
      </c>
      <c r="E109" s="1">
        <v>229290</v>
      </c>
      <c r="F109" s="1">
        <v>0</v>
      </c>
      <c r="G109" s="1">
        <v>0</v>
      </c>
      <c r="H109" s="1">
        <v>0</v>
      </c>
      <c r="I109" s="1">
        <v>0</v>
      </c>
      <c r="J109" s="1">
        <v>0</v>
      </c>
    </row>
    <row r="110" spans="1:10" ht="51">
      <c r="A110" s="1" t="s">
        <v>719</v>
      </c>
      <c r="B110" s="1" t="s">
        <v>720</v>
      </c>
      <c r="C110" s="203" t="s">
        <v>721</v>
      </c>
      <c r="D110" s="203" t="s">
        <v>557</v>
      </c>
      <c r="E110" s="1">
        <v>275148</v>
      </c>
      <c r="F110" s="1">
        <v>0</v>
      </c>
      <c r="G110" s="1">
        <v>0</v>
      </c>
      <c r="H110" s="1">
        <v>0</v>
      </c>
      <c r="I110" s="1">
        <v>0</v>
      </c>
      <c r="J110" s="1">
        <v>0</v>
      </c>
    </row>
    <row r="111" spans="1:10" ht="25.5">
      <c r="A111" s="1" t="s">
        <v>722</v>
      </c>
      <c r="B111" s="1" t="s">
        <v>723</v>
      </c>
      <c r="C111" s="203" t="s">
        <v>724</v>
      </c>
      <c r="D111" s="203" t="s">
        <v>557</v>
      </c>
      <c r="E111" s="1">
        <v>258300</v>
      </c>
      <c r="F111" s="1">
        <v>0</v>
      </c>
      <c r="G111" s="1">
        <v>0</v>
      </c>
      <c r="H111" s="1">
        <v>0</v>
      </c>
      <c r="I111" s="1">
        <v>0</v>
      </c>
      <c r="J111" s="1">
        <v>0</v>
      </c>
    </row>
    <row r="112" spans="1:10" ht="25.5">
      <c r="A112" s="1" t="s">
        <v>725</v>
      </c>
      <c r="B112" s="1" t="s">
        <v>726</v>
      </c>
      <c r="C112" s="203" t="s">
        <v>727</v>
      </c>
      <c r="D112" s="203" t="s">
        <v>557</v>
      </c>
      <c r="E112" s="1">
        <v>309960</v>
      </c>
      <c r="F112" s="1">
        <v>0</v>
      </c>
      <c r="G112" s="1">
        <v>0</v>
      </c>
      <c r="H112" s="1">
        <v>0</v>
      </c>
      <c r="I112" s="1">
        <v>0</v>
      </c>
      <c r="J112" s="1">
        <v>0</v>
      </c>
    </row>
    <row r="113" spans="1:10" ht="38.25">
      <c r="A113" s="1" t="s">
        <v>728</v>
      </c>
      <c r="B113" s="1" t="s">
        <v>729</v>
      </c>
      <c r="C113" s="203" t="s">
        <v>730</v>
      </c>
      <c r="D113" s="203" t="s">
        <v>731</v>
      </c>
      <c r="E113" s="1">
        <v>10065900</v>
      </c>
      <c r="F113" s="1">
        <v>0</v>
      </c>
      <c r="G113" s="1">
        <v>0</v>
      </c>
      <c r="H113" s="1">
        <v>0</v>
      </c>
      <c r="I113" s="1">
        <v>0</v>
      </c>
      <c r="J113" s="1">
        <v>0</v>
      </c>
    </row>
    <row r="114" spans="1:10" ht="12.75">
      <c r="A114" s="1" t="s">
        <v>732</v>
      </c>
      <c r="B114" s="1" t="s">
        <v>733</v>
      </c>
      <c r="C114" s="203" t="s">
        <v>734</v>
      </c>
      <c r="D114" s="203" t="s">
        <v>557</v>
      </c>
      <c r="E114" s="1">
        <v>859540</v>
      </c>
      <c r="F114" s="1">
        <v>0</v>
      </c>
      <c r="G114" s="1">
        <v>0</v>
      </c>
      <c r="H114" s="1">
        <v>0</v>
      </c>
      <c r="I114" s="1">
        <v>0</v>
      </c>
      <c r="J114" s="1">
        <v>0</v>
      </c>
    </row>
    <row r="115" spans="1:10" ht="25.5">
      <c r="A115" s="1" t="s">
        <v>735</v>
      </c>
      <c r="B115" s="1" t="s">
        <v>736</v>
      </c>
      <c r="C115" s="203" t="s">
        <v>737</v>
      </c>
      <c r="D115" s="203" t="s">
        <v>557</v>
      </c>
      <c r="E115" s="1">
        <v>1117400</v>
      </c>
      <c r="F115" s="1">
        <v>0</v>
      </c>
      <c r="G115" s="1">
        <v>0</v>
      </c>
      <c r="H115" s="1">
        <v>0</v>
      </c>
      <c r="I115" s="1">
        <v>0</v>
      </c>
      <c r="J115" s="1">
        <v>0</v>
      </c>
    </row>
    <row r="116" spans="1:10" ht="25.5">
      <c r="A116" s="1" t="s">
        <v>738</v>
      </c>
      <c r="B116" s="1" t="s">
        <v>739</v>
      </c>
      <c r="C116" s="203" t="s">
        <v>740</v>
      </c>
      <c r="D116" s="203" t="s">
        <v>557</v>
      </c>
      <c r="E116" s="1">
        <v>379000</v>
      </c>
      <c r="F116" s="1">
        <v>0</v>
      </c>
      <c r="G116" s="1">
        <v>0</v>
      </c>
      <c r="H116" s="1">
        <v>0</v>
      </c>
      <c r="I116" s="1">
        <v>0</v>
      </c>
      <c r="J116" s="1">
        <v>0</v>
      </c>
    </row>
    <row r="117" spans="1:10" ht="25.5">
      <c r="A117" s="1" t="s">
        <v>741</v>
      </c>
      <c r="B117" s="1" t="s">
        <v>742</v>
      </c>
      <c r="C117" s="203" t="s">
        <v>743</v>
      </c>
      <c r="D117" s="203" t="s">
        <v>744</v>
      </c>
      <c r="E117" s="1">
        <v>618280</v>
      </c>
      <c r="F117" s="1">
        <v>0</v>
      </c>
      <c r="G117" s="1">
        <v>0</v>
      </c>
      <c r="H117" s="1">
        <v>0</v>
      </c>
      <c r="I117" s="1">
        <v>0</v>
      </c>
      <c r="J117" s="1">
        <v>0</v>
      </c>
    </row>
    <row r="118" spans="1:10" ht="25.5">
      <c r="A118" s="1" t="s">
        <v>745</v>
      </c>
      <c r="B118" s="1" t="s">
        <v>746</v>
      </c>
      <c r="C118" s="203" t="s">
        <v>747</v>
      </c>
      <c r="D118" s="203" t="s">
        <v>744</v>
      </c>
      <c r="E118" s="1">
        <v>618280</v>
      </c>
      <c r="F118" s="1">
        <v>0</v>
      </c>
      <c r="G118" s="1">
        <v>0</v>
      </c>
      <c r="H118" s="1">
        <v>0</v>
      </c>
      <c r="I118" s="1">
        <v>0</v>
      </c>
      <c r="J118" s="1">
        <v>0</v>
      </c>
    </row>
    <row r="119" spans="1:10" ht="25.5">
      <c r="A119" s="1" t="s">
        <v>748</v>
      </c>
      <c r="B119" s="1" t="s">
        <v>749</v>
      </c>
      <c r="C119" s="203" t="s">
        <v>750</v>
      </c>
      <c r="D119" s="203" t="s">
        <v>744</v>
      </c>
      <c r="E119" s="1">
        <v>618280</v>
      </c>
      <c r="F119" s="1">
        <v>0</v>
      </c>
      <c r="G119" s="1">
        <v>0</v>
      </c>
      <c r="H119" s="1">
        <v>0</v>
      </c>
      <c r="I119" s="1">
        <v>0</v>
      </c>
      <c r="J119" s="1">
        <v>0</v>
      </c>
    </row>
    <row r="120" spans="1:10" ht="25.5">
      <c r="A120" s="1" t="s">
        <v>751</v>
      </c>
      <c r="B120" s="1" t="s">
        <v>752</v>
      </c>
      <c r="C120" s="203" t="s">
        <v>753</v>
      </c>
      <c r="D120" s="203" t="s">
        <v>744</v>
      </c>
      <c r="E120" s="1">
        <v>618280</v>
      </c>
      <c r="F120" s="1">
        <v>0</v>
      </c>
      <c r="G120" s="1">
        <v>0</v>
      </c>
      <c r="H120" s="1">
        <v>0</v>
      </c>
      <c r="I120" s="1">
        <v>0</v>
      </c>
      <c r="J120" s="1">
        <v>0</v>
      </c>
    </row>
    <row r="121" spans="1:10" ht="25.5">
      <c r="A121" s="1" t="s">
        <v>754</v>
      </c>
      <c r="B121" s="1" t="s">
        <v>755</v>
      </c>
      <c r="C121" s="203" t="s">
        <v>756</v>
      </c>
      <c r="D121" s="203" t="s">
        <v>744</v>
      </c>
      <c r="E121" s="1">
        <v>680108</v>
      </c>
      <c r="F121" s="1">
        <v>0</v>
      </c>
      <c r="G121" s="1">
        <v>0</v>
      </c>
      <c r="H121" s="1">
        <v>0</v>
      </c>
      <c r="I121" s="1">
        <v>0</v>
      </c>
      <c r="J121" s="1">
        <v>0</v>
      </c>
    </row>
    <row r="122" spans="1:10" ht="25.5">
      <c r="A122" s="1" t="s">
        <v>757</v>
      </c>
      <c r="B122" s="1" t="s">
        <v>758</v>
      </c>
      <c r="C122" s="203" t="s">
        <v>759</v>
      </c>
      <c r="D122" s="203" t="s">
        <v>744</v>
      </c>
      <c r="E122" s="1">
        <v>680108</v>
      </c>
      <c r="F122" s="1">
        <v>0</v>
      </c>
      <c r="G122" s="1">
        <v>0</v>
      </c>
      <c r="H122" s="1">
        <v>0</v>
      </c>
      <c r="I122" s="1">
        <v>0</v>
      </c>
      <c r="J122" s="1">
        <v>0</v>
      </c>
    </row>
    <row r="123" spans="1:10" ht="25.5">
      <c r="A123" s="1" t="s">
        <v>760</v>
      </c>
      <c r="B123" s="1" t="s">
        <v>761</v>
      </c>
      <c r="C123" s="203" t="s">
        <v>762</v>
      </c>
      <c r="D123" s="203" t="s">
        <v>744</v>
      </c>
      <c r="E123" s="1">
        <v>680108</v>
      </c>
      <c r="F123" s="1">
        <v>0</v>
      </c>
      <c r="G123" s="1">
        <v>0</v>
      </c>
      <c r="H123" s="1">
        <v>0</v>
      </c>
      <c r="I123" s="1">
        <v>0</v>
      </c>
      <c r="J123" s="1">
        <v>0</v>
      </c>
    </row>
    <row r="124" spans="1:10" ht="25.5">
      <c r="A124" s="1" t="s">
        <v>763</v>
      </c>
      <c r="B124" s="1" t="s">
        <v>764</v>
      </c>
      <c r="C124" s="203" t="s">
        <v>765</v>
      </c>
      <c r="D124" s="203" t="s">
        <v>744</v>
      </c>
      <c r="E124" s="1">
        <v>680108</v>
      </c>
      <c r="F124" s="1">
        <v>0</v>
      </c>
      <c r="G124" s="1">
        <v>0</v>
      </c>
      <c r="H124" s="1">
        <v>0</v>
      </c>
      <c r="I124" s="1">
        <v>0</v>
      </c>
      <c r="J124" s="1">
        <v>0</v>
      </c>
    </row>
    <row r="125" spans="1:10" ht="12.75">
      <c r="A125" s="1" t="s">
        <v>766</v>
      </c>
      <c r="B125" s="1" t="s">
        <v>767</v>
      </c>
      <c r="C125" s="203" t="s">
        <v>768</v>
      </c>
      <c r="D125" s="203" t="s">
        <v>744</v>
      </c>
      <c r="E125" s="1">
        <v>309140</v>
      </c>
      <c r="F125" s="1">
        <v>0</v>
      </c>
      <c r="G125" s="1">
        <v>0</v>
      </c>
      <c r="H125" s="1">
        <v>0</v>
      </c>
      <c r="I125" s="1">
        <v>0</v>
      </c>
      <c r="J125" s="1">
        <v>0</v>
      </c>
    </row>
    <row r="126" spans="1:10" ht="12.75">
      <c r="A126" s="1" t="s">
        <v>769</v>
      </c>
      <c r="B126" s="1"/>
      <c r="C126" s="203"/>
      <c r="D126" s="203"/>
      <c r="E126" s="1"/>
      <c r="F126" s="1"/>
      <c r="G126" s="1"/>
      <c r="H126" s="1"/>
      <c r="I126" s="1"/>
      <c r="J126" s="1"/>
    </row>
    <row r="127" spans="1:10" ht="25.5">
      <c r="A127" s="1" t="s">
        <v>770</v>
      </c>
      <c r="B127" s="1" t="s">
        <v>771</v>
      </c>
      <c r="C127" s="203" t="s">
        <v>772</v>
      </c>
      <c r="D127" s="203" t="s">
        <v>661</v>
      </c>
      <c r="E127" s="1">
        <v>3000000</v>
      </c>
      <c r="F127" s="1">
        <v>0</v>
      </c>
      <c r="G127" s="1">
        <v>0</v>
      </c>
      <c r="H127" s="1">
        <v>0</v>
      </c>
      <c r="I127" s="1">
        <v>0</v>
      </c>
      <c r="J127" s="1">
        <v>0</v>
      </c>
    </row>
    <row r="128" spans="1:10" ht="25.5">
      <c r="A128" s="1" t="s">
        <v>773</v>
      </c>
      <c r="B128" s="1" t="s">
        <v>774</v>
      </c>
      <c r="C128" s="203" t="s">
        <v>775</v>
      </c>
      <c r="D128" s="203" t="s">
        <v>776</v>
      </c>
      <c r="E128" s="1">
        <v>2888</v>
      </c>
      <c r="F128" s="1">
        <v>0</v>
      </c>
      <c r="G128" s="1">
        <v>0</v>
      </c>
      <c r="H128" s="1">
        <v>0</v>
      </c>
      <c r="I128" s="1">
        <v>0</v>
      </c>
      <c r="J128" s="1">
        <v>0</v>
      </c>
    </row>
    <row r="129" spans="1:10" ht="12.75">
      <c r="A129" s="1" t="s">
        <v>777</v>
      </c>
      <c r="B129" s="1"/>
      <c r="C129" s="203"/>
      <c r="D129" s="203"/>
      <c r="E129" s="1"/>
      <c r="F129" s="1"/>
      <c r="G129" s="1"/>
      <c r="H129" s="1"/>
      <c r="I129" s="1"/>
      <c r="J129" s="1"/>
    </row>
    <row r="130" spans="1:10" ht="12.75">
      <c r="A130" s="1" t="s">
        <v>778</v>
      </c>
      <c r="B130" s="1"/>
      <c r="C130" s="203"/>
      <c r="D130" s="203"/>
      <c r="E130" s="1"/>
      <c r="F130" s="1"/>
      <c r="G130" s="1"/>
      <c r="H130" s="1"/>
      <c r="I130" s="1"/>
      <c r="J130" s="1"/>
    </row>
    <row r="131" spans="1:10" ht="25.5">
      <c r="A131" s="1" t="s">
        <v>779</v>
      </c>
      <c r="B131" s="1" t="s">
        <v>780</v>
      </c>
      <c r="C131" s="203" t="s">
        <v>772</v>
      </c>
      <c r="D131" s="203" t="s">
        <v>661</v>
      </c>
      <c r="E131" s="1">
        <v>2000000</v>
      </c>
      <c r="F131" s="1">
        <v>0</v>
      </c>
      <c r="G131" s="1">
        <v>0</v>
      </c>
      <c r="H131" s="1">
        <v>0</v>
      </c>
      <c r="I131" s="1">
        <v>0</v>
      </c>
      <c r="J131" s="1">
        <v>0</v>
      </c>
    </row>
    <row r="132" spans="1:10" ht="25.5">
      <c r="A132" s="1" t="s">
        <v>781</v>
      </c>
      <c r="B132" s="1" t="s">
        <v>782</v>
      </c>
      <c r="C132" s="203" t="s">
        <v>775</v>
      </c>
      <c r="D132" s="203" t="s">
        <v>776</v>
      </c>
      <c r="E132" s="1">
        <v>217116</v>
      </c>
      <c r="F132" s="1">
        <v>0</v>
      </c>
      <c r="G132" s="1">
        <v>0</v>
      </c>
      <c r="H132" s="1">
        <v>0</v>
      </c>
      <c r="I132" s="1">
        <v>0</v>
      </c>
      <c r="J132" s="1">
        <v>0</v>
      </c>
    </row>
    <row r="133" spans="1:10" ht="12.75">
      <c r="A133" s="1" t="s">
        <v>783</v>
      </c>
      <c r="B133" s="1"/>
      <c r="C133" s="203"/>
      <c r="D133" s="203"/>
      <c r="E133" s="1"/>
      <c r="F133" s="1"/>
      <c r="G133" s="1"/>
      <c r="H133" s="1"/>
      <c r="I133" s="1"/>
      <c r="J133" s="1"/>
    </row>
    <row r="134" spans="1:10" ht="25.5">
      <c r="A134" s="1" t="s">
        <v>784</v>
      </c>
      <c r="B134" s="1" t="s">
        <v>785</v>
      </c>
      <c r="C134" s="203" t="s">
        <v>772</v>
      </c>
      <c r="D134" s="203" t="s">
        <v>661</v>
      </c>
      <c r="E134" s="1">
        <v>2000000</v>
      </c>
      <c r="F134" s="1">
        <v>0</v>
      </c>
      <c r="G134" s="1">
        <v>0</v>
      </c>
      <c r="H134" s="1">
        <v>0</v>
      </c>
      <c r="I134" s="1">
        <v>0</v>
      </c>
      <c r="J134" s="1">
        <v>0</v>
      </c>
    </row>
    <row r="135" spans="1:10" ht="25.5">
      <c r="A135" s="1" t="s">
        <v>786</v>
      </c>
      <c r="B135" s="1" t="s">
        <v>787</v>
      </c>
      <c r="C135" s="203" t="s">
        <v>775</v>
      </c>
      <c r="D135" s="203" t="s">
        <v>776</v>
      </c>
      <c r="E135" s="1">
        <v>217116</v>
      </c>
      <c r="F135" s="1">
        <v>0</v>
      </c>
      <c r="G135" s="1">
        <v>0</v>
      </c>
      <c r="H135" s="1">
        <v>0</v>
      </c>
      <c r="I135" s="1">
        <v>0</v>
      </c>
      <c r="J135" s="1">
        <v>0</v>
      </c>
    </row>
    <row r="136" spans="1:10" ht="12.75">
      <c r="A136" s="1" t="s">
        <v>788</v>
      </c>
      <c r="B136" s="1"/>
      <c r="C136" s="203"/>
      <c r="D136" s="203"/>
      <c r="E136" s="1"/>
      <c r="F136" s="1"/>
      <c r="G136" s="1"/>
      <c r="H136" s="1"/>
      <c r="I136" s="1"/>
      <c r="J136" s="1"/>
    </row>
    <row r="137" spans="1:10" ht="12.75">
      <c r="A137" s="1" t="s">
        <v>789</v>
      </c>
      <c r="B137" s="1"/>
      <c r="C137" s="203"/>
      <c r="D137" s="203"/>
      <c r="E137" s="1"/>
      <c r="F137" s="1"/>
      <c r="G137" s="1"/>
      <c r="H137" s="1"/>
      <c r="I137" s="1"/>
      <c r="J137" s="1"/>
    </row>
    <row r="138" spans="1:10" ht="25.5">
      <c r="A138" s="1" t="s">
        <v>790</v>
      </c>
      <c r="B138" s="1" t="s">
        <v>791</v>
      </c>
      <c r="C138" s="203" t="s">
        <v>792</v>
      </c>
      <c r="D138" s="203" t="s">
        <v>557</v>
      </c>
      <c r="E138" s="1">
        <v>5100000</v>
      </c>
      <c r="F138" s="1">
        <v>3</v>
      </c>
      <c r="G138" s="1">
        <v>15300000</v>
      </c>
      <c r="H138" s="1">
        <v>3</v>
      </c>
      <c r="I138" s="1">
        <v>15300000</v>
      </c>
      <c r="J138" s="1">
        <v>0</v>
      </c>
    </row>
    <row r="139" spans="1:10" ht="38.25">
      <c r="A139" s="1" t="s">
        <v>793</v>
      </c>
      <c r="B139" s="1" t="s">
        <v>794</v>
      </c>
      <c r="C139" s="203" t="s">
        <v>795</v>
      </c>
      <c r="D139" s="203" t="s">
        <v>557</v>
      </c>
      <c r="E139" s="1">
        <v>4260000</v>
      </c>
      <c r="F139" s="1">
        <v>1.7</v>
      </c>
      <c r="G139" s="1">
        <v>7242000</v>
      </c>
      <c r="H139" s="1">
        <v>1.7</v>
      </c>
      <c r="I139" s="1">
        <v>7242000</v>
      </c>
      <c r="J139" s="1">
        <v>0</v>
      </c>
    </row>
    <row r="140" spans="1:10" ht="12.75">
      <c r="A140" s="1" t="s">
        <v>796</v>
      </c>
      <c r="B140" s="1" t="s">
        <v>797</v>
      </c>
      <c r="C140" s="203" t="s">
        <v>798</v>
      </c>
      <c r="D140" s="203" t="s">
        <v>501</v>
      </c>
      <c r="E140" s="1"/>
      <c r="F140" s="1"/>
      <c r="G140" s="1">
        <v>639000</v>
      </c>
      <c r="H140" s="1"/>
      <c r="I140" s="1">
        <v>639000</v>
      </c>
      <c r="J140" s="1">
        <v>0</v>
      </c>
    </row>
    <row r="141" spans="1:10" ht="12.75">
      <c r="A141" s="1" t="s">
        <v>799</v>
      </c>
      <c r="B141" s="1"/>
      <c r="C141" s="203"/>
      <c r="D141" s="203"/>
      <c r="E141" s="1"/>
      <c r="F141" s="1"/>
      <c r="G141" s="1"/>
      <c r="H141" s="1"/>
      <c r="I141" s="1"/>
      <c r="J141" s="1"/>
    </row>
    <row r="142" spans="1:10" ht="12.75">
      <c r="A142" s="1" t="s">
        <v>800</v>
      </c>
      <c r="B142" s="1" t="s">
        <v>801</v>
      </c>
      <c r="C142" s="203" t="s">
        <v>802</v>
      </c>
      <c r="D142" s="203" t="s">
        <v>557</v>
      </c>
      <c r="E142" s="1">
        <v>4442000</v>
      </c>
      <c r="F142" s="1">
        <v>0</v>
      </c>
      <c r="G142" s="1">
        <v>0</v>
      </c>
      <c r="H142" s="1">
        <v>0</v>
      </c>
      <c r="I142" s="1">
        <v>0</v>
      </c>
      <c r="J142" s="1">
        <v>0</v>
      </c>
    </row>
    <row r="143" spans="1:10" ht="12.75">
      <c r="A143" s="1" t="s">
        <v>803</v>
      </c>
      <c r="B143" s="1" t="s">
        <v>804</v>
      </c>
      <c r="C143" s="203" t="s">
        <v>805</v>
      </c>
      <c r="D143" s="203" t="s">
        <v>501</v>
      </c>
      <c r="E143" s="1">
        <v>0</v>
      </c>
      <c r="F143" s="1"/>
      <c r="G143" s="1">
        <v>0</v>
      </c>
      <c r="H143" s="1"/>
      <c r="I143" s="1">
        <v>0</v>
      </c>
      <c r="J143" s="1">
        <v>0</v>
      </c>
    </row>
    <row r="144" spans="1:10" ht="25.5">
      <c r="A144" s="1" t="s">
        <v>806</v>
      </c>
      <c r="B144" s="1" t="s">
        <v>807</v>
      </c>
      <c r="C144" s="203" t="s">
        <v>808</v>
      </c>
      <c r="D144" s="203" t="s">
        <v>501</v>
      </c>
      <c r="E144" s="1"/>
      <c r="F144" s="1"/>
      <c r="G144" s="1">
        <v>47197000</v>
      </c>
      <c r="H144" s="1"/>
      <c r="I144" s="1">
        <v>47197000</v>
      </c>
      <c r="J144" s="1">
        <v>0</v>
      </c>
    </row>
    <row r="145" spans="1:10" ht="12.75">
      <c r="A145" s="1" t="s">
        <v>809</v>
      </c>
      <c r="B145" s="1" t="s">
        <v>810</v>
      </c>
      <c r="C145" s="203" t="s">
        <v>811</v>
      </c>
      <c r="D145" s="203" t="s">
        <v>557</v>
      </c>
      <c r="E145" s="1">
        <v>2430000</v>
      </c>
      <c r="F145" s="1">
        <v>7.5</v>
      </c>
      <c r="G145" s="1">
        <v>18225000</v>
      </c>
      <c r="H145" s="1">
        <v>7.83</v>
      </c>
      <c r="I145" s="1">
        <v>19026900</v>
      </c>
      <c r="J145" s="1">
        <v>801900</v>
      </c>
    </row>
    <row r="146" spans="1:10" ht="25.5">
      <c r="A146" s="1" t="s">
        <v>812</v>
      </c>
      <c r="B146" s="1" t="s">
        <v>813</v>
      </c>
      <c r="C146" s="203" t="s">
        <v>814</v>
      </c>
      <c r="D146" s="203" t="s">
        <v>501</v>
      </c>
      <c r="E146" s="1">
        <v>0</v>
      </c>
      <c r="F146" s="1"/>
      <c r="G146" s="1">
        <v>18118450</v>
      </c>
      <c r="H146" s="1"/>
      <c r="I146" s="1">
        <v>18118450</v>
      </c>
      <c r="J146" s="1">
        <v>0</v>
      </c>
    </row>
    <row r="147" spans="1:10" ht="25.5">
      <c r="A147" s="1" t="s">
        <v>815</v>
      </c>
      <c r="B147" s="1" t="s">
        <v>816</v>
      </c>
      <c r="C147" s="203" t="s">
        <v>817</v>
      </c>
      <c r="D147" s="203" t="s">
        <v>818</v>
      </c>
      <c r="E147" s="1">
        <v>513</v>
      </c>
      <c r="F147" s="1">
        <v>150</v>
      </c>
      <c r="G147" s="1">
        <v>76950</v>
      </c>
      <c r="H147" s="1">
        <v>199</v>
      </c>
      <c r="I147" s="1">
        <v>102087</v>
      </c>
      <c r="J147" s="1">
        <v>25137</v>
      </c>
    </row>
    <row r="148" spans="1:10" ht="25.5">
      <c r="A148" s="1" t="s">
        <v>819</v>
      </c>
      <c r="B148" s="1" t="s">
        <v>820</v>
      </c>
      <c r="C148" s="203" t="s">
        <v>821</v>
      </c>
      <c r="D148" s="203" t="s">
        <v>483</v>
      </c>
      <c r="E148" s="1"/>
      <c r="F148" s="1"/>
      <c r="G148" s="1">
        <v>36420400</v>
      </c>
      <c r="H148" s="1"/>
      <c r="I148" s="1">
        <v>37247437</v>
      </c>
      <c r="J148" s="1">
        <v>827037</v>
      </c>
    </row>
    <row r="149" spans="1:10" ht="38.25">
      <c r="A149" s="1" t="s">
        <v>822</v>
      </c>
      <c r="B149" s="1" t="s">
        <v>823</v>
      </c>
      <c r="C149" s="203" t="s">
        <v>824</v>
      </c>
      <c r="D149" s="203" t="s">
        <v>501</v>
      </c>
      <c r="E149" s="1">
        <v>961</v>
      </c>
      <c r="F149" s="1"/>
      <c r="G149" s="1">
        <v>0</v>
      </c>
      <c r="H149" s="1"/>
      <c r="I149" s="1">
        <v>0</v>
      </c>
      <c r="J149" s="1">
        <v>0</v>
      </c>
    </row>
    <row r="150" spans="1:10" ht="25.5">
      <c r="A150" s="1" t="s">
        <v>825</v>
      </c>
      <c r="B150" s="1" t="s">
        <v>826</v>
      </c>
      <c r="C150" s="203" t="s">
        <v>827</v>
      </c>
      <c r="D150" s="203" t="s">
        <v>501</v>
      </c>
      <c r="E150" s="1">
        <v>2206</v>
      </c>
      <c r="F150" s="1"/>
      <c r="G150" s="1">
        <v>10736602</v>
      </c>
      <c r="H150" s="1"/>
      <c r="I150" s="1">
        <v>10736602</v>
      </c>
      <c r="J150" s="1">
        <v>0</v>
      </c>
    </row>
    <row r="151" spans="1:10" ht="38.25">
      <c r="A151" s="1" t="s">
        <v>828</v>
      </c>
      <c r="B151" s="1" t="s">
        <v>829</v>
      </c>
      <c r="C151" s="203" t="s">
        <v>830</v>
      </c>
      <c r="D151" s="203" t="s">
        <v>501</v>
      </c>
      <c r="E151" s="1">
        <v>1185000000</v>
      </c>
      <c r="F151" s="1"/>
      <c r="G151" s="1">
        <v>0</v>
      </c>
      <c r="H151" s="1"/>
      <c r="I151" s="1">
        <v>0</v>
      </c>
      <c r="J151" s="1">
        <v>0</v>
      </c>
    </row>
    <row r="152" spans="1:10" ht="25.5">
      <c r="A152" s="1" t="s">
        <v>831</v>
      </c>
      <c r="B152" s="1" t="s">
        <v>832</v>
      </c>
      <c r="C152" s="203" t="s">
        <v>833</v>
      </c>
      <c r="D152" s="203" t="s">
        <v>501</v>
      </c>
      <c r="E152" s="1">
        <v>567</v>
      </c>
      <c r="F152" s="1"/>
      <c r="G152" s="1">
        <v>0</v>
      </c>
      <c r="H152" s="1"/>
      <c r="I152" s="1">
        <v>0</v>
      </c>
      <c r="J152" s="1">
        <v>0</v>
      </c>
    </row>
    <row r="153" spans="1:10" ht="25.5">
      <c r="A153" s="1" t="s">
        <v>834</v>
      </c>
      <c r="B153" s="1" t="s">
        <v>835</v>
      </c>
      <c r="C153" s="203" t="s">
        <v>836</v>
      </c>
      <c r="D153" s="203" t="s">
        <v>501</v>
      </c>
      <c r="E153" s="1"/>
      <c r="F153" s="1"/>
      <c r="G153" s="1">
        <v>0</v>
      </c>
      <c r="H153" s="1"/>
      <c r="I153" s="1">
        <v>0</v>
      </c>
      <c r="J153" s="1">
        <v>0</v>
      </c>
    </row>
    <row r="154" spans="1:10" ht="25.5">
      <c r="A154" s="1" t="s">
        <v>837</v>
      </c>
      <c r="B154" s="1" t="s">
        <v>838</v>
      </c>
      <c r="C154" s="203" t="s">
        <v>839</v>
      </c>
      <c r="D154" s="203" t="s">
        <v>501</v>
      </c>
      <c r="E154" s="1"/>
      <c r="F154" s="1"/>
      <c r="G154" s="1">
        <v>10736602</v>
      </c>
      <c r="H154" s="1"/>
      <c r="I154" s="1">
        <v>10736602</v>
      </c>
      <c r="J154" s="1">
        <v>0</v>
      </c>
    </row>
    <row r="155" spans="1:10" ht="12.75">
      <c r="A155" s="1" t="s">
        <v>840</v>
      </c>
      <c r="B155" s="1" t="s">
        <v>841</v>
      </c>
      <c r="C155" s="203" t="s">
        <v>842</v>
      </c>
      <c r="D155" s="203" t="s">
        <v>501</v>
      </c>
      <c r="E155" s="1"/>
      <c r="F155" s="1"/>
      <c r="G155" s="1">
        <v>0</v>
      </c>
      <c r="H155" s="1"/>
      <c r="I155" s="1">
        <v>0</v>
      </c>
      <c r="J155" s="1">
        <v>0</v>
      </c>
    </row>
    <row r="156" spans="1:10" ht="38.25">
      <c r="A156" s="1" t="s">
        <v>843</v>
      </c>
      <c r="B156" s="1" t="s">
        <v>483</v>
      </c>
      <c r="C156" s="203" t="s">
        <v>844</v>
      </c>
      <c r="D156" s="203" t="s">
        <v>483</v>
      </c>
      <c r="E156" s="1" t="s">
        <v>483</v>
      </c>
      <c r="F156" s="1" t="s">
        <v>483</v>
      </c>
      <c r="G156" s="1" t="s">
        <v>483</v>
      </c>
      <c r="H156" s="1" t="s">
        <v>483</v>
      </c>
      <c r="I156" s="1">
        <v>170381783</v>
      </c>
      <c r="J156" s="1" t="s">
        <v>483</v>
      </c>
    </row>
    <row r="157" spans="1:10" ht="38.25">
      <c r="A157" s="1" t="s">
        <v>845</v>
      </c>
      <c r="B157" s="1" t="s">
        <v>483</v>
      </c>
      <c r="C157" s="203" t="s">
        <v>846</v>
      </c>
      <c r="D157" s="203" t="s">
        <v>483</v>
      </c>
      <c r="E157" s="1" t="s">
        <v>483</v>
      </c>
      <c r="F157" s="1" t="s">
        <v>483</v>
      </c>
      <c r="G157" s="1" t="s">
        <v>483</v>
      </c>
      <c r="H157" s="1" t="s">
        <v>483</v>
      </c>
      <c r="I157" s="1">
        <v>0</v>
      </c>
      <c r="J157" s="1" t="s">
        <v>483</v>
      </c>
    </row>
    <row r="158" spans="1:10" ht="25.5">
      <c r="A158" s="1" t="s">
        <v>847</v>
      </c>
      <c r="B158" s="1" t="s">
        <v>483</v>
      </c>
      <c r="C158" s="203" t="s">
        <v>848</v>
      </c>
      <c r="D158" s="203" t="s">
        <v>483</v>
      </c>
      <c r="E158" s="1" t="s">
        <v>483</v>
      </c>
      <c r="F158" s="1" t="s">
        <v>483</v>
      </c>
      <c r="G158" s="1" t="s">
        <v>483</v>
      </c>
      <c r="H158" s="1" t="s">
        <v>483</v>
      </c>
      <c r="I158" s="1">
        <v>0</v>
      </c>
      <c r="J158" s="1" t="s">
        <v>483</v>
      </c>
    </row>
    <row r="159" spans="1:10" ht="38.25">
      <c r="A159" s="1" t="s">
        <v>849</v>
      </c>
      <c r="B159" s="1" t="s">
        <v>483</v>
      </c>
      <c r="C159" s="203" t="s">
        <v>850</v>
      </c>
      <c r="D159" s="203" t="s">
        <v>483</v>
      </c>
      <c r="E159" s="1" t="s">
        <v>483</v>
      </c>
      <c r="F159" s="1" t="s">
        <v>483</v>
      </c>
      <c r="G159" s="1" t="s">
        <v>483</v>
      </c>
      <c r="H159" s="1" t="s">
        <v>483</v>
      </c>
      <c r="I159" s="1">
        <v>113103030</v>
      </c>
      <c r="J159" s="1" t="s">
        <v>483</v>
      </c>
    </row>
    <row r="160" spans="1:10" ht="51">
      <c r="A160" s="1" t="s">
        <v>851</v>
      </c>
      <c r="B160" s="1" t="s">
        <v>483</v>
      </c>
      <c r="C160" s="203" t="s">
        <v>852</v>
      </c>
      <c r="D160" s="203" t="s">
        <v>483</v>
      </c>
      <c r="E160" s="1" t="s">
        <v>483</v>
      </c>
      <c r="F160" s="1" t="s">
        <v>483</v>
      </c>
      <c r="G160" s="1" t="s">
        <v>483</v>
      </c>
      <c r="H160" s="1" t="s">
        <v>483</v>
      </c>
      <c r="I160" s="1">
        <v>0</v>
      </c>
      <c r="J160" s="1" t="s">
        <v>483</v>
      </c>
    </row>
    <row r="161" spans="1:10" ht="51">
      <c r="A161" s="1" t="s">
        <v>853</v>
      </c>
      <c r="B161" s="1" t="s">
        <v>483</v>
      </c>
      <c r="C161" s="203" t="s">
        <v>854</v>
      </c>
      <c r="D161" s="203" t="s">
        <v>483</v>
      </c>
      <c r="E161" s="1" t="s">
        <v>483</v>
      </c>
      <c r="F161" s="1" t="s">
        <v>483</v>
      </c>
      <c r="G161" s="1" t="s">
        <v>483</v>
      </c>
      <c r="H161" s="1" t="s">
        <v>483</v>
      </c>
      <c r="I161" s="1">
        <v>3048000</v>
      </c>
      <c r="J161" s="1" t="s">
        <v>483</v>
      </c>
    </row>
    <row r="162" spans="1:10" ht="25.5">
      <c r="A162" s="1" t="s">
        <v>855</v>
      </c>
      <c r="B162" s="1" t="s">
        <v>483</v>
      </c>
      <c r="C162" s="203" t="s">
        <v>856</v>
      </c>
      <c r="D162" s="203" t="s">
        <v>483</v>
      </c>
      <c r="E162" s="1" t="s">
        <v>483</v>
      </c>
      <c r="F162" s="1" t="s">
        <v>483</v>
      </c>
      <c r="G162" s="1" t="s">
        <v>483</v>
      </c>
      <c r="H162" s="1" t="s">
        <v>483</v>
      </c>
      <c r="I162" s="1">
        <v>23181000</v>
      </c>
      <c r="J162" s="1" t="s">
        <v>483</v>
      </c>
    </row>
    <row r="163" spans="1:10" ht="63.75">
      <c r="A163" s="1" t="s">
        <v>857</v>
      </c>
      <c r="B163" s="1" t="s">
        <v>483</v>
      </c>
      <c r="C163" s="203" t="s">
        <v>858</v>
      </c>
      <c r="D163" s="203" t="s">
        <v>483</v>
      </c>
      <c r="E163" s="1" t="s">
        <v>483</v>
      </c>
      <c r="F163" s="1" t="s">
        <v>483</v>
      </c>
      <c r="G163" s="1" t="s">
        <v>483</v>
      </c>
      <c r="H163" s="1" t="s">
        <v>483</v>
      </c>
      <c r="I163" s="1">
        <v>0</v>
      </c>
      <c r="J163" s="1" t="s">
        <v>483</v>
      </c>
    </row>
    <row r="164" spans="1:10" ht="25.5">
      <c r="A164" s="1" t="s">
        <v>859</v>
      </c>
      <c r="B164" s="1" t="s">
        <v>483</v>
      </c>
      <c r="C164" s="203" t="s">
        <v>860</v>
      </c>
      <c r="D164" s="203" t="s">
        <v>483</v>
      </c>
      <c r="E164" s="1" t="s">
        <v>483</v>
      </c>
      <c r="F164" s="1" t="s">
        <v>483</v>
      </c>
      <c r="G164" s="1" t="s">
        <v>483</v>
      </c>
      <c r="H164" s="1" t="s">
        <v>483</v>
      </c>
      <c r="I164" s="1">
        <v>37145350</v>
      </c>
      <c r="J164" s="1" t="s">
        <v>483</v>
      </c>
    </row>
    <row r="165" spans="1:10" ht="25.5">
      <c r="A165" s="1" t="s">
        <v>861</v>
      </c>
      <c r="B165" s="1" t="s">
        <v>483</v>
      </c>
      <c r="C165" s="203" t="s">
        <v>862</v>
      </c>
      <c r="D165" s="203" t="s">
        <v>483</v>
      </c>
      <c r="E165" s="1" t="s">
        <v>483</v>
      </c>
      <c r="F165" s="1" t="s">
        <v>483</v>
      </c>
      <c r="G165" s="1" t="s">
        <v>483</v>
      </c>
      <c r="H165" s="1" t="s">
        <v>483</v>
      </c>
      <c r="I165" s="1">
        <v>102087</v>
      </c>
      <c r="J165" s="1" t="s">
        <v>483</v>
      </c>
    </row>
    <row r="166" spans="1:10" ht="38.25">
      <c r="A166" s="1" t="s">
        <v>863</v>
      </c>
      <c r="B166" s="1" t="s">
        <v>483</v>
      </c>
      <c r="C166" s="203" t="s">
        <v>864</v>
      </c>
      <c r="D166" s="203" t="s">
        <v>483</v>
      </c>
      <c r="E166" s="1" t="s">
        <v>483</v>
      </c>
      <c r="F166" s="1" t="s">
        <v>483</v>
      </c>
      <c r="G166" s="1" t="s">
        <v>483</v>
      </c>
      <c r="H166" s="1" t="s">
        <v>483</v>
      </c>
      <c r="I166" s="1">
        <v>0</v>
      </c>
      <c r="J166" s="1" t="s">
        <v>483</v>
      </c>
    </row>
    <row r="167" spans="1:10" ht="25.5">
      <c r="A167" s="1" t="s">
        <v>865</v>
      </c>
      <c r="B167" s="1" t="s">
        <v>483</v>
      </c>
      <c r="C167" s="203" t="s">
        <v>866</v>
      </c>
      <c r="D167" s="203" t="s">
        <v>483</v>
      </c>
      <c r="E167" s="1" t="s">
        <v>483</v>
      </c>
      <c r="F167" s="1" t="s">
        <v>483</v>
      </c>
      <c r="G167" s="1" t="s">
        <v>483</v>
      </c>
      <c r="H167" s="1" t="s">
        <v>483</v>
      </c>
      <c r="I167" s="1">
        <v>0</v>
      </c>
      <c r="J167" s="1" t="s">
        <v>483</v>
      </c>
    </row>
    <row r="168" spans="1:10" ht="38.25">
      <c r="A168" s="1" t="s">
        <v>867</v>
      </c>
      <c r="B168" s="1" t="s">
        <v>483</v>
      </c>
      <c r="C168" s="203" t="s">
        <v>868</v>
      </c>
      <c r="D168" s="203" t="s">
        <v>483</v>
      </c>
      <c r="E168" s="1" t="s">
        <v>483</v>
      </c>
      <c r="F168" s="1" t="s">
        <v>483</v>
      </c>
      <c r="G168" s="1" t="s">
        <v>483</v>
      </c>
      <c r="H168" s="1" t="s">
        <v>483</v>
      </c>
      <c r="I168" s="1">
        <v>1260000</v>
      </c>
      <c r="J168" s="1" t="s">
        <v>483</v>
      </c>
    </row>
    <row r="169" spans="1:10" ht="63.75">
      <c r="A169" s="1" t="s">
        <v>869</v>
      </c>
      <c r="B169" s="1" t="s">
        <v>483</v>
      </c>
      <c r="C169" s="203" t="s">
        <v>870</v>
      </c>
      <c r="D169" s="203" t="s">
        <v>483</v>
      </c>
      <c r="E169" s="1" t="s">
        <v>483</v>
      </c>
      <c r="F169" s="1" t="s">
        <v>483</v>
      </c>
      <c r="G169" s="1" t="s">
        <v>483</v>
      </c>
      <c r="H169" s="1" t="s">
        <v>483</v>
      </c>
      <c r="I169" s="1" t="s">
        <v>483</v>
      </c>
      <c r="J169" s="1">
        <v>0</v>
      </c>
    </row>
    <row r="170" spans="1:10" ht="63.75">
      <c r="A170" s="1" t="s">
        <v>871</v>
      </c>
      <c r="B170" s="1" t="s">
        <v>483</v>
      </c>
      <c r="C170" s="203" t="s">
        <v>872</v>
      </c>
      <c r="D170" s="203" t="s">
        <v>483</v>
      </c>
      <c r="E170" s="1" t="s">
        <v>483</v>
      </c>
      <c r="F170" s="1" t="s">
        <v>483</v>
      </c>
      <c r="G170" s="1" t="s">
        <v>483</v>
      </c>
      <c r="H170" s="1" t="s">
        <v>483</v>
      </c>
      <c r="I170" s="1" t="s">
        <v>483</v>
      </c>
      <c r="J170" s="1">
        <v>0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horizontalDpi="600" verticalDpi="600" orientation="landscape" paperSize="9" scale="89" r:id="rId1"/>
  <headerFooter>
    <oddHeader>&amp;L14. melléklet az 5/2022. (V.20.) önk. rendelethez ezer Ft
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</sheetPr>
  <dimension ref="A1:F25"/>
  <sheetViews>
    <sheetView workbookViewId="0" topLeftCell="A16">
      <selection activeCell="B6" sqref="B6"/>
    </sheetView>
  </sheetViews>
  <sheetFormatPr defaultColWidth="9.140625" defaultRowHeight="12.75"/>
  <cols>
    <col min="1" max="1" width="5.57421875" style="0" customWidth="1"/>
    <col min="2" max="2" width="30.421875" style="8" customWidth="1"/>
    <col min="3" max="3" width="13.421875" style="0" customWidth="1"/>
    <col min="4" max="4" width="11.00390625" style="0" customWidth="1"/>
    <col min="5" max="5" width="15.00390625" style="0" customWidth="1"/>
    <col min="6" max="6" width="13.28125" style="0" customWidth="1"/>
  </cols>
  <sheetData>
    <row r="1" spans="1:6" ht="15.75">
      <c r="A1" s="462" t="s">
        <v>298</v>
      </c>
      <c r="B1" s="462"/>
      <c r="C1" s="462"/>
      <c r="D1" s="462"/>
      <c r="E1" s="462"/>
      <c r="F1" s="462"/>
    </row>
    <row r="2" spans="1:6" s="168" customFormat="1" ht="36">
      <c r="A2" s="183" t="s">
        <v>238</v>
      </c>
      <c r="B2" s="184" t="s">
        <v>91</v>
      </c>
      <c r="C2" s="184" t="s">
        <v>102</v>
      </c>
      <c r="D2" s="184" t="s">
        <v>239</v>
      </c>
      <c r="E2" s="184" t="s">
        <v>295</v>
      </c>
      <c r="F2" s="185" t="s">
        <v>2</v>
      </c>
    </row>
    <row r="3" spans="1:6" ht="12.75">
      <c r="A3" s="161" t="s">
        <v>70</v>
      </c>
      <c r="B3" s="20" t="s">
        <v>103</v>
      </c>
      <c r="C3" s="181">
        <v>122885</v>
      </c>
      <c r="D3" s="181">
        <v>119595</v>
      </c>
      <c r="E3" s="181">
        <v>10347</v>
      </c>
      <c r="F3" s="89">
        <f aca="true" t="shared" si="0" ref="F3:F23">SUM(C3:E3)</f>
        <v>252827</v>
      </c>
    </row>
    <row r="4" spans="1:6" ht="12.75">
      <c r="A4" s="161" t="s">
        <v>72</v>
      </c>
      <c r="B4" s="20" t="s">
        <v>104</v>
      </c>
      <c r="C4" s="181">
        <v>13206</v>
      </c>
      <c r="D4" s="181">
        <v>21373</v>
      </c>
      <c r="E4" s="181">
        <v>1566</v>
      </c>
      <c r="F4" s="89">
        <f t="shared" si="0"/>
        <v>36145</v>
      </c>
    </row>
    <row r="5" spans="1:6" ht="12.75">
      <c r="A5" s="161" t="s">
        <v>73</v>
      </c>
      <c r="B5" s="20" t="s">
        <v>0</v>
      </c>
      <c r="C5" s="181">
        <v>290302</v>
      </c>
      <c r="D5" s="167">
        <v>9477</v>
      </c>
      <c r="E5" s="181">
        <v>6979</v>
      </c>
      <c r="F5" s="89">
        <f t="shared" si="0"/>
        <v>306758</v>
      </c>
    </row>
    <row r="6" spans="1:6" ht="12.75">
      <c r="A6" s="161" t="s">
        <v>74</v>
      </c>
      <c r="B6" s="20" t="s">
        <v>105</v>
      </c>
      <c r="C6" s="181">
        <v>18300</v>
      </c>
      <c r="D6" s="167"/>
      <c r="E6" s="181"/>
      <c r="F6" s="89">
        <f t="shared" si="0"/>
        <v>18300</v>
      </c>
    </row>
    <row r="7" spans="1:6" ht="12.75">
      <c r="A7" s="161" t="s">
        <v>75</v>
      </c>
      <c r="B7" s="20" t="s">
        <v>80</v>
      </c>
      <c r="C7" s="181">
        <v>454160</v>
      </c>
      <c r="D7" s="167"/>
      <c r="E7" s="181">
        <v>3961</v>
      </c>
      <c r="F7" s="89">
        <f t="shared" si="0"/>
        <v>458121</v>
      </c>
    </row>
    <row r="8" spans="1:6" ht="12.75">
      <c r="A8" s="161" t="s">
        <v>76</v>
      </c>
      <c r="B8" s="20" t="s">
        <v>240</v>
      </c>
      <c r="C8" s="181">
        <v>590916</v>
      </c>
      <c r="D8" s="167">
        <v>2954</v>
      </c>
      <c r="E8" s="181">
        <v>4877</v>
      </c>
      <c r="F8" s="89">
        <f t="shared" si="0"/>
        <v>598747</v>
      </c>
    </row>
    <row r="9" spans="1:6" ht="12.75">
      <c r="A9" s="161" t="s">
        <v>77</v>
      </c>
      <c r="B9" s="20" t="s">
        <v>21</v>
      </c>
      <c r="C9" s="181">
        <v>278675</v>
      </c>
      <c r="D9" s="167"/>
      <c r="E9" s="181"/>
      <c r="F9" s="89">
        <f t="shared" si="0"/>
        <v>278675</v>
      </c>
    </row>
    <row r="10" spans="1:6" ht="12.75">
      <c r="A10" s="161" t="s">
        <v>78</v>
      </c>
      <c r="B10" s="20" t="s">
        <v>88</v>
      </c>
      <c r="C10" s="181">
        <v>559</v>
      </c>
      <c r="D10" s="167"/>
      <c r="E10" s="181"/>
      <c r="F10" s="89">
        <f t="shared" si="0"/>
        <v>559</v>
      </c>
    </row>
    <row r="11" spans="1:6" ht="12.75">
      <c r="A11" s="186" t="s">
        <v>117</v>
      </c>
      <c r="B11" s="187" t="s">
        <v>116</v>
      </c>
      <c r="C11" s="181">
        <v>26602</v>
      </c>
      <c r="D11" s="167"/>
      <c r="E11" s="181"/>
      <c r="F11" s="89">
        <f t="shared" si="0"/>
        <v>26602</v>
      </c>
    </row>
    <row r="12" spans="1:6" ht="12.75">
      <c r="A12" s="188"/>
      <c r="B12" s="189" t="s">
        <v>241</v>
      </c>
      <c r="C12" s="190"/>
      <c r="D12" s="191"/>
      <c r="E12" s="190"/>
      <c r="F12" s="99">
        <f t="shared" si="0"/>
        <v>0</v>
      </c>
    </row>
    <row r="13" spans="1:6" ht="12.75">
      <c r="A13" s="463" t="s">
        <v>242</v>
      </c>
      <c r="B13" s="464"/>
      <c r="C13" s="192">
        <f>SUM(C3:C12)</f>
        <v>1795605</v>
      </c>
      <c r="D13" s="192">
        <f>SUM(D3:D10)</f>
        <v>153399</v>
      </c>
      <c r="E13" s="192">
        <f>SUM(E3:E10)</f>
        <v>27730</v>
      </c>
      <c r="F13" s="192">
        <f t="shared" si="0"/>
        <v>1976734</v>
      </c>
    </row>
    <row r="14" spans="1:6" ht="25.5">
      <c r="A14" s="1" t="s">
        <v>33</v>
      </c>
      <c r="B14" s="19" t="s">
        <v>34</v>
      </c>
      <c r="C14" s="181">
        <v>550537</v>
      </c>
      <c r="D14" s="181">
        <v>5881</v>
      </c>
      <c r="E14" s="181"/>
      <c r="F14" s="89">
        <f t="shared" si="0"/>
        <v>556418</v>
      </c>
    </row>
    <row r="15" spans="1:6" ht="25.5">
      <c r="A15" s="1" t="s">
        <v>36</v>
      </c>
      <c r="B15" s="19" t="s">
        <v>35</v>
      </c>
      <c r="C15" s="181">
        <v>85429</v>
      </c>
      <c r="D15" s="181"/>
      <c r="E15" s="181"/>
      <c r="F15" s="89">
        <f t="shared" si="0"/>
        <v>85429</v>
      </c>
    </row>
    <row r="16" spans="1:6" ht="12.75">
      <c r="A16" s="1" t="s">
        <v>39</v>
      </c>
      <c r="B16" s="19" t="s">
        <v>40</v>
      </c>
      <c r="C16" s="181">
        <v>161498</v>
      </c>
      <c r="D16" s="181"/>
      <c r="E16" s="181"/>
      <c r="F16" s="89">
        <f t="shared" si="0"/>
        <v>161498</v>
      </c>
    </row>
    <row r="17" spans="1:6" ht="12.75">
      <c r="A17" s="1" t="s">
        <v>41</v>
      </c>
      <c r="B17" s="19" t="s">
        <v>42</v>
      </c>
      <c r="C17" s="181">
        <v>59952</v>
      </c>
      <c r="D17" s="181"/>
      <c r="E17" s="181">
        <v>1489</v>
      </c>
      <c r="F17" s="89">
        <f t="shared" si="0"/>
        <v>61441</v>
      </c>
    </row>
    <row r="18" spans="1:6" ht="12.75">
      <c r="A18" s="1" t="s">
        <v>45</v>
      </c>
      <c r="B18" s="19" t="s">
        <v>46</v>
      </c>
      <c r="C18" s="181">
        <v>1745</v>
      </c>
      <c r="D18" s="181">
        <v>331</v>
      </c>
      <c r="E18" s="181"/>
      <c r="F18" s="89">
        <f t="shared" si="0"/>
        <v>2076</v>
      </c>
    </row>
    <row r="19" spans="1:6" ht="25.5">
      <c r="A19" s="1" t="s">
        <v>47</v>
      </c>
      <c r="B19" s="19" t="s">
        <v>48</v>
      </c>
      <c r="C19" s="181">
        <v>1014</v>
      </c>
      <c r="D19" s="181"/>
      <c r="E19" s="181"/>
      <c r="F19" s="89">
        <f t="shared" si="0"/>
        <v>1014</v>
      </c>
    </row>
    <row r="20" spans="1:6" ht="25.5">
      <c r="A20" s="1" t="s">
        <v>51</v>
      </c>
      <c r="B20" s="19" t="s">
        <v>52</v>
      </c>
      <c r="C20" s="181">
        <v>9000</v>
      </c>
      <c r="D20" s="181"/>
      <c r="E20" s="181"/>
      <c r="F20" s="89">
        <f t="shared" si="0"/>
        <v>9000</v>
      </c>
    </row>
    <row r="21" spans="1:6" ht="12.75">
      <c r="A21" s="1" t="s">
        <v>55</v>
      </c>
      <c r="B21" s="20" t="s">
        <v>56</v>
      </c>
      <c r="C21" s="181">
        <v>1091622</v>
      </c>
      <c r="D21" s="181">
        <v>3640</v>
      </c>
      <c r="E21" s="181">
        <v>4596</v>
      </c>
      <c r="F21" s="89">
        <f t="shared" si="0"/>
        <v>1099858</v>
      </c>
    </row>
    <row r="22" spans="1:6" ht="12.75">
      <c r="A22" s="465" t="s">
        <v>243</v>
      </c>
      <c r="B22" s="465"/>
      <c r="C22" s="192">
        <f>SUM(C14:C21)</f>
        <v>1960797</v>
      </c>
      <c r="D22" s="192">
        <f>SUM(D14:D21)</f>
        <v>9852</v>
      </c>
      <c r="E22" s="192">
        <f>SUM(E14:E21)</f>
        <v>6085</v>
      </c>
      <c r="F22" s="192">
        <f>SUM(C22:E22)</f>
        <v>1976734</v>
      </c>
    </row>
    <row r="23" spans="1:6" ht="12.75">
      <c r="A23" s="114"/>
      <c r="B23" s="118" t="s">
        <v>244</v>
      </c>
      <c r="C23" s="99"/>
      <c r="D23" s="99">
        <f>D13-D22</f>
        <v>143547</v>
      </c>
      <c r="E23" s="99">
        <f>E13-E22</f>
        <v>21645</v>
      </c>
      <c r="F23" s="99">
        <f t="shared" si="0"/>
        <v>165192</v>
      </c>
    </row>
    <row r="24" spans="1:6" ht="12.75">
      <c r="A24" s="1"/>
      <c r="B24" s="20" t="s">
        <v>245</v>
      </c>
      <c r="C24" s="181"/>
      <c r="D24" s="181">
        <v>111526</v>
      </c>
      <c r="E24" s="181">
        <v>10561</v>
      </c>
      <c r="F24" s="89">
        <f>SUM(C24:E24)</f>
        <v>122087</v>
      </c>
    </row>
    <row r="25" spans="1:6" ht="25.5">
      <c r="A25" s="1"/>
      <c r="B25" s="20" t="s">
        <v>246</v>
      </c>
      <c r="C25" s="181"/>
      <c r="D25" s="181">
        <f>D23-D24</f>
        <v>32021</v>
      </c>
      <c r="E25" s="181">
        <f>E23-E24</f>
        <v>11084</v>
      </c>
      <c r="F25" s="89">
        <f>SUM(C25:E25)</f>
        <v>43105</v>
      </c>
    </row>
  </sheetData>
  <sheetProtection/>
  <mergeCells count="3">
    <mergeCell ref="A1:F1"/>
    <mergeCell ref="A13:B13"/>
    <mergeCell ref="A22:B22"/>
  </mergeCells>
  <printOptions/>
  <pageMargins left="0.7" right="0.7" top="0.75" bottom="0.75" header="0.3" footer="0.3"/>
  <pageSetup horizontalDpi="600" verticalDpi="600" orientation="portrait" paperSize="9" r:id="rId1"/>
  <headerFooter>
    <oddHeader>&amp;L15. melléklet az 5/2022. (V.20.) önk. rendelethez ezer Ft
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0000"/>
  </sheetPr>
  <dimension ref="A1:P22"/>
  <sheetViews>
    <sheetView workbookViewId="0" topLeftCell="A1">
      <selection activeCell="B6" sqref="B6"/>
    </sheetView>
  </sheetViews>
  <sheetFormatPr defaultColWidth="9.140625" defaultRowHeight="12.75"/>
  <cols>
    <col min="1" max="1" width="22.28125" style="0" customWidth="1"/>
    <col min="2" max="2" width="9.140625" style="0" bestFit="1" customWidth="1"/>
  </cols>
  <sheetData>
    <row r="1" spans="1:14" ht="18">
      <c r="A1" s="447" t="s">
        <v>278</v>
      </c>
      <c r="B1" s="466"/>
      <c r="C1" s="466"/>
      <c r="D1" s="466"/>
      <c r="E1" s="466"/>
      <c r="F1" s="466"/>
      <c r="G1" s="466"/>
      <c r="H1" s="466"/>
      <c r="I1" s="466"/>
      <c r="J1" s="466"/>
      <c r="K1" s="466"/>
      <c r="L1" s="466"/>
      <c r="M1" s="466"/>
      <c r="N1" s="466"/>
    </row>
    <row r="2" spans="1:14" ht="18">
      <c r="A2" s="467" t="s">
        <v>300</v>
      </c>
      <c r="B2" s="468"/>
      <c r="C2" s="468"/>
      <c r="D2" s="468"/>
      <c r="E2" s="468"/>
      <c r="F2" s="468"/>
      <c r="G2" s="468"/>
      <c r="H2" s="468"/>
      <c r="I2" s="468"/>
      <c r="J2" s="468"/>
      <c r="K2" s="468"/>
      <c r="L2" s="468"/>
      <c r="M2" s="468"/>
      <c r="N2" s="468"/>
    </row>
    <row r="3" spans="1:14" ht="12.75">
      <c r="A3" s="178" t="s">
        <v>91</v>
      </c>
      <c r="B3" s="179" t="s">
        <v>228</v>
      </c>
      <c r="C3" s="179" t="s">
        <v>229</v>
      </c>
      <c r="D3" s="179" t="s">
        <v>230</v>
      </c>
      <c r="E3" s="179" t="s">
        <v>247</v>
      </c>
      <c r="F3" s="179" t="s">
        <v>231</v>
      </c>
      <c r="G3" s="179" t="s">
        <v>232</v>
      </c>
      <c r="H3" s="179" t="s">
        <v>233</v>
      </c>
      <c r="I3" s="179" t="s">
        <v>234</v>
      </c>
      <c r="J3" s="179" t="s">
        <v>235</v>
      </c>
      <c r="K3" s="179" t="s">
        <v>248</v>
      </c>
      <c r="L3" s="179" t="s">
        <v>236</v>
      </c>
      <c r="M3" s="179" t="s">
        <v>237</v>
      </c>
      <c r="N3" s="179" t="s">
        <v>2</v>
      </c>
    </row>
    <row r="4" spans="1:14" ht="12.75">
      <c r="A4" s="182" t="s">
        <v>187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35"/>
    </row>
    <row r="5" spans="1:16" ht="24.75" customHeight="1">
      <c r="A5" s="19" t="s">
        <v>249</v>
      </c>
      <c r="B5" s="2">
        <v>46368</v>
      </c>
      <c r="C5" s="2">
        <v>46368</v>
      </c>
      <c r="D5" s="2">
        <v>46368</v>
      </c>
      <c r="E5" s="2">
        <v>46368</v>
      </c>
      <c r="F5" s="2">
        <v>46368</v>
      </c>
      <c r="G5" s="2">
        <v>46368</v>
      </c>
      <c r="H5" s="2">
        <v>46368</v>
      </c>
      <c r="I5" s="2">
        <v>46368</v>
      </c>
      <c r="J5" s="2">
        <v>46368</v>
      </c>
      <c r="K5" s="2">
        <v>46368</v>
      </c>
      <c r="L5" s="2">
        <v>46368</v>
      </c>
      <c r="M5" s="2">
        <v>46370</v>
      </c>
      <c r="N5" s="35">
        <f aca="true" t="shared" si="0" ref="N5:N10">SUM(B5:M5)</f>
        <v>556418</v>
      </c>
      <c r="O5" s="197"/>
      <c r="P5" s="198"/>
    </row>
    <row r="6" spans="1:16" ht="24.75" customHeight="1">
      <c r="A6" s="19" t="s">
        <v>250</v>
      </c>
      <c r="B6" s="2"/>
      <c r="C6" s="2"/>
      <c r="D6" s="2">
        <v>36000</v>
      </c>
      <c r="E6" s="2">
        <v>150</v>
      </c>
      <c r="F6" s="2">
        <v>14198</v>
      </c>
      <c r="G6" s="2">
        <v>37500</v>
      </c>
      <c r="H6" s="2"/>
      <c r="I6" s="2"/>
      <c r="J6" s="2">
        <v>36000</v>
      </c>
      <c r="K6" s="2">
        <v>150</v>
      </c>
      <c r="L6" s="2">
        <v>37500</v>
      </c>
      <c r="M6" s="2"/>
      <c r="N6" s="35">
        <f t="shared" si="0"/>
        <v>161498</v>
      </c>
      <c r="O6" s="197"/>
      <c r="P6" s="198"/>
    </row>
    <row r="7" spans="1:14" ht="24.75" customHeight="1">
      <c r="A7" s="19" t="s">
        <v>251</v>
      </c>
      <c r="B7" s="2">
        <v>5147</v>
      </c>
      <c r="C7" s="2">
        <v>5147</v>
      </c>
      <c r="D7" s="2">
        <v>5147</v>
      </c>
      <c r="E7" s="2">
        <v>5147</v>
      </c>
      <c r="F7" s="2">
        <v>5147</v>
      </c>
      <c r="G7" s="2">
        <v>5147</v>
      </c>
      <c r="H7" s="2">
        <v>5147</v>
      </c>
      <c r="I7" s="2">
        <v>5147</v>
      </c>
      <c r="J7" s="2">
        <v>5147</v>
      </c>
      <c r="K7" s="2">
        <v>5147</v>
      </c>
      <c r="L7" s="2">
        <v>5147</v>
      </c>
      <c r="M7" s="2">
        <v>5155</v>
      </c>
      <c r="N7" s="35">
        <f t="shared" si="0"/>
        <v>61772</v>
      </c>
    </row>
    <row r="8" spans="1:16" ht="38.25" customHeight="1">
      <c r="A8" s="20" t="s">
        <v>273</v>
      </c>
      <c r="B8" s="2">
        <v>750</v>
      </c>
      <c r="C8" s="2">
        <v>750</v>
      </c>
      <c r="D8" s="2">
        <v>750</v>
      </c>
      <c r="E8" s="2">
        <v>750</v>
      </c>
      <c r="F8" s="2">
        <v>750</v>
      </c>
      <c r="G8" s="2">
        <v>2495</v>
      </c>
      <c r="H8" s="2">
        <v>750</v>
      </c>
      <c r="I8" s="2">
        <v>750</v>
      </c>
      <c r="J8" s="2">
        <v>750</v>
      </c>
      <c r="K8" s="2">
        <v>750</v>
      </c>
      <c r="L8" s="2">
        <v>750</v>
      </c>
      <c r="M8" s="2">
        <v>750</v>
      </c>
      <c r="N8" s="35">
        <f t="shared" si="0"/>
        <v>10745</v>
      </c>
      <c r="O8" s="197"/>
      <c r="P8" s="198"/>
    </row>
    <row r="9" spans="1:14" ht="24.75" customHeight="1">
      <c r="A9" s="19" t="s">
        <v>252</v>
      </c>
      <c r="B9" s="2"/>
      <c r="C9" s="2"/>
      <c r="D9" s="2"/>
      <c r="E9" s="2"/>
      <c r="F9" s="2"/>
      <c r="G9" s="2"/>
      <c r="H9" s="2"/>
      <c r="I9" s="2"/>
      <c r="J9" s="2"/>
      <c r="K9" s="2"/>
      <c r="L9" s="2">
        <v>1014</v>
      </c>
      <c r="M9" s="2"/>
      <c r="N9" s="35">
        <f t="shared" si="0"/>
        <v>1014</v>
      </c>
    </row>
    <row r="10" spans="1:14" ht="24.75" customHeight="1">
      <c r="A10" s="19" t="s">
        <v>253</v>
      </c>
      <c r="B10" s="2">
        <v>1084504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>
        <v>14602</v>
      </c>
      <c r="N10" s="35">
        <f t="shared" si="0"/>
        <v>1099106</v>
      </c>
    </row>
    <row r="11" spans="1:14" ht="24.75" customHeight="1">
      <c r="A11" s="19" t="s">
        <v>254</v>
      </c>
      <c r="B11" s="2"/>
      <c r="C11" s="2"/>
      <c r="D11" s="2">
        <v>13302</v>
      </c>
      <c r="E11" s="2"/>
      <c r="F11" s="2"/>
      <c r="G11" s="2">
        <v>15000</v>
      </c>
      <c r="H11" s="2">
        <v>57127</v>
      </c>
      <c r="I11" s="2"/>
      <c r="J11" s="2"/>
      <c r="K11" s="2"/>
      <c r="L11" s="2"/>
      <c r="M11" s="2">
        <v>752</v>
      </c>
      <c r="N11" s="35">
        <f>SUM(B11:M11)</f>
        <v>86181</v>
      </c>
    </row>
    <row r="12" spans="1:14" ht="24.75" customHeight="1">
      <c r="A12" s="118" t="s">
        <v>255</v>
      </c>
      <c r="B12" s="115">
        <f aca="true" t="shared" si="1" ref="B12:M12">SUM(B5:B11)</f>
        <v>1136769</v>
      </c>
      <c r="C12" s="115">
        <f t="shared" si="1"/>
        <v>52265</v>
      </c>
      <c r="D12" s="115">
        <f t="shared" si="1"/>
        <v>101567</v>
      </c>
      <c r="E12" s="115">
        <f t="shared" si="1"/>
        <v>52415</v>
      </c>
      <c r="F12" s="115">
        <f t="shared" si="1"/>
        <v>66463</v>
      </c>
      <c r="G12" s="115">
        <f t="shared" si="1"/>
        <v>106510</v>
      </c>
      <c r="H12" s="115">
        <f t="shared" si="1"/>
        <v>109392</v>
      </c>
      <c r="I12" s="115">
        <f t="shared" si="1"/>
        <v>52265</v>
      </c>
      <c r="J12" s="115">
        <f t="shared" si="1"/>
        <v>88265</v>
      </c>
      <c r="K12" s="115">
        <f t="shared" si="1"/>
        <v>52415</v>
      </c>
      <c r="L12" s="115">
        <f t="shared" si="1"/>
        <v>90779</v>
      </c>
      <c r="M12" s="115">
        <f t="shared" si="1"/>
        <v>67629</v>
      </c>
      <c r="N12" s="115">
        <f>SUM(N5:N11)</f>
        <v>1976734</v>
      </c>
    </row>
    <row r="13" spans="1:14" ht="24.75" customHeight="1">
      <c r="A13" s="182" t="s">
        <v>191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35"/>
    </row>
    <row r="14" spans="1:14" ht="24.75" customHeight="1">
      <c r="A14" s="19" t="s">
        <v>256</v>
      </c>
      <c r="B14" s="2">
        <v>89346</v>
      </c>
      <c r="C14" s="2">
        <v>89346</v>
      </c>
      <c r="D14" s="2">
        <v>89346</v>
      </c>
      <c r="E14" s="2">
        <v>89346</v>
      </c>
      <c r="F14" s="2">
        <v>89346</v>
      </c>
      <c r="G14" s="2">
        <v>89346</v>
      </c>
      <c r="H14" s="2">
        <v>89346</v>
      </c>
      <c r="I14" s="2">
        <v>89346</v>
      </c>
      <c r="J14" s="2">
        <v>89346</v>
      </c>
      <c r="K14" s="2">
        <v>89346</v>
      </c>
      <c r="L14" s="2">
        <v>89346</v>
      </c>
      <c r="M14" s="2">
        <v>89345</v>
      </c>
      <c r="N14" s="35">
        <f aca="true" t="shared" si="2" ref="N14:N19">SUM(B14:M14)</f>
        <v>1072151</v>
      </c>
    </row>
    <row r="15" spans="1:14" ht="24.75" customHeight="1">
      <c r="A15" s="19" t="s">
        <v>257</v>
      </c>
      <c r="B15" s="2">
        <v>11268</v>
      </c>
      <c r="C15" s="2">
        <v>11268</v>
      </c>
      <c r="D15" s="2">
        <v>11268</v>
      </c>
      <c r="E15" s="2">
        <v>11268</v>
      </c>
      <c r="F15" s="2">
        <v>11268</v>
      </c>
      <c r="G15" s="2">
        <v>11268</v>
      </c>
      <c r="H15" s="2">
        <v>11268</v>
      </c>
      <c r="I15" s="2">
        <v>11268</v>
      </c>
      <c r="J15" s="2">
        <v>11268</v>
      </c>
      <c r="K15" s="2">
        <v>11268</v>
      </c>
      <c r="L15" s="2">
        <v>11268</v>
      </c>
      <c r="M15" s="2">
        <v>11262</v>
      </c>
      <c r="N15" s="35">
        <f t="shared" si="2"/>
        <v>135210</v>
      </c>
    </row>
    <row r="16" spans="1:14" ht="24.75" customHeight="1">
      <c r="A16" s="19" t="s">
        <v>258</v>
      </c>
      <c r="B16" s="181"/>
      <c r="C16" s="181"/>
      <c r="D16" s="181"/>
      <c r="E16" s="181"/>
      <c r="F16" s="181"/>
      <c r="G16" s="181"/>
      <c r="H16" s="181"/>
      <c r="I16" s="181"/>
      <c r="J16" s="181"/>
      <c r="K16" s="181"/>
      <c r="L16" s="181"/>
      <c r="M16" s="181"/>
      <c r="N16" s="89">
        <f t="shared" si="2"/>
        <v>0</v>
      </c>
    </row>
    <row r="17" spans="1:14" ht="24.75" customHeight="1">
      <c r="A17" s="19" t="s">
        <v>259</v>
      </c>
      <c r="B17" s="2"/>
      <c r="C17" s="2"/>
      <c r="D17" s="2"/>
      <c r="E17" s="2">
        <v>45930</v>
      </c>
      <c r="F17" s="2"/>
      <c r="G17" s="2">
        <v>45930</v>
      </c>
      <c r="H17" s="2">
        <v>45930</v>
      </c>
      <c r="I17" s="2">
        <v>5000</v>
      </c>
      <c r="J17" s="2">
        <v>45023</v>
      </c>
      <c r="K17" s="2">
        <v>45926</v>
      </c>
      <c r="L17" s="2">
        <v>44936</v>
      </c>
      <c r="M17" s="2"/>
      <c r="N17" s="35">
        <f t="shared" si="2"/>
        <v>278675</v>
      </c>
    </row>
    <row r="18" spans="1:14" ht="24.75" customHeight="1">
      <c r="A18" s="19" t="s">
        <v>260</v>
      </c>
      <c r="B18" s="2">
        <v>49896</v>
      </c>
      <c r="C18" s="2">
        <v>49896</v>
      </c>
      <c r="D18" s="2">
        <v>49896</v>
      </c>
      <c r="E18" s="2">
        <v>49896</v>
      </c>
      <c r="F18" s="2">
        <v>49896</v>
      </c>
      <c r="G18" s="2">
        <v>49896</v>
      </c>
      <c r="H18" s="2">
        <v>49896</v>
      </c>
      <c r="I18" s="2">
        <v>49896</v>
      </c>
      <c r="J18" s="2">
        <v>49896</v>
      </c>
      <c r="K18" s="2">
        <v>49896</v>
      </c>
      <c r="L18" s="2">
        <v>49896</v>
      </c>
      <c r="M18" s="2">
        <v>49891</v>
      </c>
      <c r="N18" s="35">
        <f t="shared" si="2"/>
        <v>598747</v>
      </c>
    </row>
    <row r="19" spans="1:14" ht="24.75" customHeight="1">
      <c r="A19" s="20" t="s">
        <v>261</v>
      </c>
      <c r="B19" s="2"/>
      <c r="C19" s="2"/>
      <c r="D19" s="2"/>
      <c r="E19" s="2"/>
      <c r="F19" s="2"/>
      <c r="G19" s="2">
        <v>559</v>
      </c>
      <c r="H19" s="2"/>
      <c r="I19" s="2"/>
      <c r="J19" s="2"/>
      <c r="K19" s="2"/>
      <c r="L19" s="2"/>
      <c r="M19" s="2"/>
      <c r="N19" s="35">
        <f t="shared" si="2"/>
        <v>559</v>
      </c>
    </row>
    <row r="20" spans="1:14" ht="24.75" customHeight="1">
      <c r="A20" s="20" t="s">
        <v>262</v>
      </c>
      <c r="B20" s="2">
        <v>14602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>
        <v>12000</v>
      </c>
      <c r="N20" s="35">
        <f>SUM(B20:M20)</f>
        <v>26602</v>
      </c>
    </row>
    <row r="21" spans="1:14" ht="24.75" customHeight="1">
      <c r="A21" s="118" t="s">
        <v>263</v>
      </c>
      <c r="B21" s="115">
        <f>B14+B16+B17+B18+B19+B20</f>
        <v>153844</v>
      </c>
      <c r="C21" s="115">
        <f aca="true" t="shared" si="3" ref="C21:M21">C14+C16+C17+C18+C19+C20</f>
        <v>139242</v>
      </c>
      <c r="D21" s="115">
        <f t="shared" si="3"/>
        <v>139242</v>
      </c>
      <c r="E21" s="115">
        <f t="shared" si="3"/>
        <v>185172</v>
      </c>
      <c r="F21" s="115">
        <f t="shared" si="3"/>
        <v>139242</v>
      </c>
      <c r="G21" s="115">
        <f t="shared" si="3"/>
        <v>185731</v>
      </c>
      <c r="H21" s="115">
        <f t="shared" si="3"/>
        <v>185172</v>
      </c>
      <c r="I21" s="115">
        <f t="shared" si="3"/>
        <v>144242</v>
      </c>
      <c r="J21" s="115">
        <f t="shared" si="3"/>
        <v>184265</v>
      </c>
      <c r="K21" s="115">
        <f t="shared" si="3"/>
        <v>185168</v>
      </c>
      <c r="L21" s="115">
        <f t="shared" si="3"/>
        <v>184178</v>
      </c>
      <c r="M21" s="115">
        <f t="shared" si="3"/>
        <v>151236</v>
      </c>
      <c r="N21" s="115">
        <f>N14+N16+N17+N18+N19+N20</f>
        <v>1976734</v>
      </c>
    </row>
    <row r="22" spans="1:14" ht="24.75" customHeight="1">
      <c r="A22" s="193" t="s">
        <v>264</v>
      </c>
      <c r="B22" s="2">
        <f aca="true" t="shared" si="4" ref="B22:M22">B12-B21</f>
        <v>982925</v>
      </c>
      <c r="C22" s="2">
        <f t="shared" si="4"/>
        <v>-86977</v>
      </c>
      <c r="D22" s="2">
        <f t="shared" si="4"/>
        <v>-37675</v>
      </c>
      <c r="E22" s="2">
        <f t="shared" si="4"/>
        <v>-132757</v>
      </c>
      <c r="F22" s="2">
        <f t="shared" si="4"/>
        <v>-72779</v>
      </c>
      <c r="G22" s="2">
        <f t="shared" si="4"/>
        <v>-79221</v>
      </c>
      <c r="H22" s="2">
        <f t="shared" si="4"/>
        <v>-75780</v>
      </c>
      <c r="I22" s="2">
        <f t="shared" si="4"/>
        <v>-91977</v>
      </c>
      <c r="J22" s="2">
        <f t="shared" si="4"/>
        <v>-96000</v>
      </c>
      <c r="K22" s="2">
        <f t="shared" si="4"/>
        <v>-132753</v>
      </c>
      <c r="L22" s="2">
        <f t="shared" si="4"/>
        <v>-93399</v>
      </c>
      <c r="M22" s="2">
        <f t="shared" si="4"/>
        <v>-83607</v>
      </c>
      <c r="N22" s="35"/>
    </row>
  </sheetData>
  <sheetProtection/>
  <mergeCells count="2">
    <mergeCell ref="A1:N1"/>
    <mergeCell ref="A2:N2"/>
  </mergeCells>
  <printOptions/>
  <pageMargins left="0.7" right="0.7" top="0.75" bottom="0.75" header="0.3" footer="0.3"/>
  <pageSetup horizontalDpi="600" verticalDpi="600" orientation="landscape" paperSize="9" scale="94" r:id="rId1"/>
  <headerFooter>
    <oddHeader>&amp;L16. melléklet az 5/2022. (V.20.) önk. rendelethez ezer Ft
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F40"/>
  <sheetViews>
    <sheetView workbookViewId="0" topLeftCell="A28">
      <selection activeCell="A6" sqref="A6:F6"/>
    </sheetView>
  </sheetViews>
  <sheetFormatPr defaultColWidth="9.140625" defaultRowHeight="12.75"/>
  <cols>
    <col min="1" max="1" width="28.421875" style="0" customWidth="1"/>
    <col min="3" max="3" width="10.140625" style="0" bestFit="1" customWidth="1"/>
    <col min="4" max="4" width="11.8515625" style="0" customWidth="1"/>
    <col min="5" max="5" width="13.00390625" style="0" customWidth="1"/>
    <col min="6" max="6" width="10.140625" style="0" bestFit="1" customWidth="1"/>
  </cols>
  <sheetData>
    <row r="1" spans="1:6" ht="15.75">
      <c r="A1" s="469" t="s">
        <v>134</v>
      </c>
      <c r="B1" s="469"/>
      <c r="C1" s="469"/>
      <c r="D1" s="469"/>
      <c r="E1" s="469"/>
      <c r="F1" s="469"/>
    </row>
    <row r="2" spans="1:6" ht="15.75">
      <c r="A2" s="469" t="s">
        <v>309</v>
      </c>
      <c r="B2" s="469"/>
      <c r="C2" s="469"/>
      <c r="D2" s="469"/>
      <c r="E2" s="469"/>
      <c r="F2" s="469"/>
    </row>
    <row r="3" spans="1:6" ht="12.75">
      <c r="A3" s="470" t="s">
        <v>135</v>
      </c>
      <c r="B3" s="470"/>
      <c r="C3" s="470"/>
      <c r="D3" s="470"/>
      <c r="E3" s="470"/>
      <c r="F3" s="470"/>
    </row>
    <row r="4" spans="1:6" ht="12.75">
      <c r="A4" s="131" t="s">
        <v>91</v>
      </c>
      <c r="B4" s="132" t="s">
        <v>122</v>
      </c>
      <c r="C4" s="133">
        <v>2021</v>
      </c>
      <c r="D4" s="208">
        <v>2022</v>
      </c>
      <c r="E4" s="209">
        <v>2023</v>
      </c>
      <c r="F4" s="210">
        <v>2024</v>
      </c>
    </row>
    <row r="5" spans="1:6" ht="12.75">
      <c r="A5" s="131">
        <v>1</v>
      </c>
      <c r="B5" s="137">
        <v>2</v>
      </c>
      <c r="C5" s="131">
        <v>3</v>
      </c>
      <c r="D5" s="138">
        <v>4</v>
      </c>
      <c r="E5" s="138">
        <v>5</v>
      </c>
      <c r="F5" s="139"/>
    </row>
    <row r="6" spans="1:6" ht="12.75">
      <c r="A6" s="471" t="s">
        <v>138</v>
      </c>
      <c r="B6" s="472"/>
      <c r="C6" s="472"/>
      <c r="D6" s="472"/>
      <c r="E6" s="472"/>
      <c r="F6" s="472"/>
    </row>
    <row r="7" spans="1:6" ht="24.75" customHeight="1">
      <c r="A7" s="140" t="s">
        <v>34</v>
      </c>
      <c r="B7" s="211">
        <v>1</v>
      </c>
      <c r="C7" s="142">
        <v>556418</v>
      </c>
      <c r="D7" s="143">
        <f aca="true" t="shared" si="0" ref="D7:F11">C7*1.05</f>
        <v>584238.9</v>
      </c>
      <c r="E7" s="143">
        <f t="shared" si="0"/>
        <v>613450.8450000001</v>
      </c>
      <c r="F7" s="143">
        <f t="shared" si="0"/>
        <v>644123.3872500001</v>
      </c>
    </row>
    <row r="8" spans="1:6" ht="24.75" customHeight="1">
      <c r="A8" s="140" t="s">
        <v>40</v>
      </c>
      <c r="B8" s="211">
        <v>2</v>
      </c>
      <c r="C8" s="142">
        <v>161498</v>
      </c>
      <c r="D8" s="143">
        <f t="shared" si="0"/>
        <v>169572.9</v>
      </c>
      <c r="E8" s="143">
        <f t="shared" si="0"/>
        <v>178051.545</v>
      </c>
      <c r="F8" s="143">
        <f t="shared" si="0"/>
        <v>186954.12225000001</v>
      </c>
    </row>
    <row r="9" spans="1:6" ht="24.75" customHeight="1">
      <c r="A9" s="140" t="s">
        <v>42</v>
      </c>
      <c r="B9" s="211">
        <v>3</v>
      </c>
      <c r="C9" s="142">
        <v>61772</v>
      </c>
      <c r="D9" s="143">
        <f t="shared" si="0"/>
        <v>64860.600000000006</v>
      </c>
      <c r="E9" s="143">
        <f t="shared" si="0"/>
        <v>68103.63</v>
      </c>
      <c r="F9" s="143">
        <f t="shared" si="0"/>
        <v>71508.81150000001</v>
      </c>
    </row>
    <row r="10" spans="1:6" ht="24.75" customHeight="1">
      <c r="A10" s="140" t="s">
        <v>48</v>
      </c>
      <c r="B10" s="211">
        <v>4</v>
      </c>
      <c r="C10" s="142">
        <v>1014</v>
      </c>
      <c r="D10" s="143">
        <f t="shared" si="0"/>
        <v>1064.7</v>
      </c>
      <c r="E10" s="143">
        <f t="shared" si="0"/>
        <v>1117.9350000000002</v>
      </c>
      <c r="F10" s="143">
        <f t="shared" si="0"/>
        <v>1173.8317500000003</v>
      </c>
    </row>
    <row r="11" spans="1:6" ht="24.75" customHeight="1">
      <c r="A11" s="140" t="s">
        <v>139</v>
      </c>
      <c r="B11" s="211">
        <v>5</v>
      </c>
      <c r="C11" s="142">
        <v>229661</v>
      </c>
      <c r="D11" s="143">
        <f t="shared" si="0"/>
        <v>241144.05000000002</v>
      </c>
      <c r="E11" s="143">
        <f t="shared" si="0"/>
        <v>253201.25250000003</v>
      </c>
      <c r="F11" s="143">
        <f t="shared" si="0"/>
        <v>265861.315125</v>
      </c>
    </row>
    <row r="12" spans="1:6" ht="24.75" customHeight="1">
      <c r="A12" s="144" t="s">
        <v>301</v>
      </c>
      <c r="B12" s="212">
        <v>6</v>
      </c>
      <c r="C12" s="146">
        <f>SUM(C7:C11)</f>
        <v>1010363</v>
      </c>
      <c r="D12" s="147">
        <f>SUM(D7:D11)</f>
        <v>1060881.15</v>
      </c>
      <c r="E12" s="148">
        <f>SUM(E7:E11)</f>
        <v>1113925.2075000003</v>
      </c>
      <c r="F12" s="148">
        <f>SUM(F7:F11)</f>
        <v>1169621.4678750003</v>
      </c>
    </row>
    <row r="13" spans="1:6" ht="24.75" customHeight="1">
      <c r="A13" s="140" t="s">
        <v>3</v>
      </c>
      <c r="B13" s="211">
        <v>7</v>
      </c>
      <c r="C13" s="142">
        <v>252827</v>
      </c>
      <c r="D13" s="143">
        <f>C13*1.05</f>
        <v>265468.35000000003</v>
      </c>
      <c r="E13" s="143">
        <f>D13*1.05</f>
        <v>278741.7675000001</v>
      </c>
      <c r="F13" s="143">
        <f>E13*1.0505</f>
        <v>292818.2267587501</v>
      </c>
    </row>
    <row r="14" spans="1:6" ht="24.75" customHeight="1">
      <c r="A14" s="140" t="s">
        <v>71</v>
      </c>
      <c r="B14" s="211">
        <v>8</v>
      </c>
      <c r="C14" s="142">
        <v>36145</v>
      </c>
      <c r="D14" s="143">
        <f aca="true" t="shared" si="1" ref="D14:E21">C14*1.05</f>
        <v>37952.25</v>
      </c>
      <c r="E14" s="143">
        <f t="shared" si="1"/>
        <v>39849.8625</v>
      </c>
      <c r="F14" s="143">
        <f aca="true" t="shared" si="2" ref="F14:F21">E14*1.0505</f>
        <v>41862.28055625</v>
      </c>
    </row>
    <row r="15" spans="1:6" ht="24.75" customHeight="1">
      <c r="A15" s="140" t="s">
        <v>0</v>
      </c>
      <c r="B15" s="211">
        <v>9</v>
      </c>
      <c r="C15" s="142">
        <v>306758</v>
      </c>
      <c r="D15" s="143">
        <f t="shared" si="1"/>
        <v>322095.9</v>
      </c>
      <c r="E15" s="143">
        <f t="shared" si="1"/>
        <v>338200.69500000007</v>
      </c>
      <c r="F15" s="143">
        <f t="shared" si="2"/>
        <v>355279.83009750006</v>
      </c>
    </row>
    <row r="16" spans="1:6" ht="24.75" customHeight="1">
      <c r="A16" s="140" t="s">
        <v>79</v>
      </c>
      <c r="B16" s="211">
        <v>10</v>
      </c>
      <c r="C16" s="142">
        <v>18300</v>
      </c>
      <c r="D16" s="143">
        <f t="shared" si="1"/>
        <v>19215</v>
      </c>
      <c r="E16" s="143">
        <f t="shared" si="1"/>
        <v>20175.75</v>
      </c>
      <c r="F16" s="143">
        <f t="shared" si="2"/>
        <v>21194.625375</v>
      </c>
    </row>
    <row r="17" spans="1:6" ht="24.75" customHeight="1">
      <c r="A17" s="140" t="s">
        <v>80</v>
      </c>
      <c r="B17" s="211">
        <v>11</v>
      </c>
      <c r="C17" s="142">
        <f>C18+C19+C20+C21</f>
        <v>350737</v>
      </c>
      <c r="D17" s="143">
        <f t="shared" si="1"/>
        <v>368273.85000000003</v>
      </c>
      <c r="E17" s="143">
        <f t="shared" si="1"/>
        <v>386687.54250000004</v>
      </c>
      <c r="F17" s="143">
        <f t="shared" si="2"/>
        <v>406215.26339625</v>
      </c>
    </row>
    <row r="18" spans="1:6" ht="24.75" customHeight="1">
      <c r="A18" s="140" t="s">
        <v>181</v>
      </c>
      <c r="B18" s="211">
        <v>12</v>
      </c>
      <c r="C18" s="142">
        <v>5623</v>
      </c>
      <c r="D18" s="143">
        <f t="shared" si="1"/>
        <v>5904.150000000001</v>
      </c>
      <c r="E18" s="143">
        <f t="shared" si="1"/>
        <v>6199.357500000001</v>
      </c>
      <c r="F18" s="143">
        <f t="shared" si="2"/>
        <v>6512.425053750001</v>
      </c>
    </row>
    <row r="19" spans="1:6" ht="42" customHeight="1">
      <c r="A19" s="140" t="s">
        <v>81</v>
      </c>
      <c r="B19" s="211">
        <v>13</v>
      </c>
      <c r="C19" s="142">
        <v>185727</v>
      </c>
      <c r="D19" s="143">
        <f t="shared" si="1"/>
        <v>195013.35</v>
      </c>
      <c r="E19" s="143">
        <f t="shared" si="1"/>
        <v>204764.01750000002</v>
      </c>
      <c r="F19" s="143">
        <f t="shared" si="2"/>
        <v>215104.60038375002</v>
      </c>
    </row>
    <row r="20" spans="1:6" ht="42" customHeight="1">
      <c r="A20" s="140" t="s">
        <v>83</v>
      </c>
      <c r="B20" s="211">
        <v>14</v>
      </c>
      <c r="C20" s="142">
        <v>127600</v>
      </c>
      <c r="D20" s="143">
        <f t="shared" si="1"/>
        <v>133980</v>
      </c>
      <c r="E20" s="143">
        <f t="shared" si="1"/>
        <v>140679</v>
      </c>
      <c r="F20" s="143">
        <f t="shared" si="2"/>
        <v>147783.28949999998</v>
      </c>
    </row>
    <row r="21" spans="1:6" ht="24.75" customHeight="1">
      <c r="A21" s="140" t="s">
        <v>86</v>
      </c>
      <c r="B21" s="211">
        <v>15</v>
      </c>
      <c r="C21" s="142">
        <v>31787</v>
      </c>
      <c r="D21" s="143">
        <f t="shared" si="1"/>
        <v>33376.35</v>
      </c>
      <c r="E21" s="143">
        <f t="shared" si="1"/>
        <v>35045.1675</v>
      </c>
      <c r="F21" s="143">
        <f t="shared" si="2"/>
        <v>36814.948458750005</v>
      </c>
    </row>
    <row r="22" spans="1:6" ht="24.75" customHeight="1">
      <c r="A22" s="144" t="s">
        <v>302</v>
      </c>
      <c r="B22" s="212">
        <v>16</v>
      </c>
      <c r="C22" s="146">
        <f>C13+C14+C15+C16+C17</f>
        <v>964767</v>
      </c>
      <c r="D22" s="146">
        <f>D13+D14+D15+D16+D17</f>
        <v>1013005.3500000001</v>
      </c>
      <c r="E22" s="148">
        <f>SUM(E13:E17)</f>
        <v>1063655.6175000002</v>
      </c>
      <c r="F22" s="148">
        <f>SUM(F13:F17)</f>
        <v>1117370.2261837502</v>
      </c>
    </row>
    <row r="23" spans="1:6" ht="24.75" customHeight="1">
      <c r="A23" s="471" t="s">
        <v>142</v>
      </c>
      <c r="B23" s="472"/>
      <c r="C23" s="472"/>
      <c r="D23" s="472"/>
      <c r="E23" s="472"/>
      <c r="F23" s="472"/>
    </row>
    <row r="24" spans="1:6" ht="24.75" customHeight="1">
      <c r="A24" s="140" t="s">
        <v>35</v>
      </c>
      <c r="B24" s="149" t="s">
        <v>145</v>
      </c>
      <c r="C24" s="139">
        <v>85429</v>
      </c>
      <c r="D24" s="139">
        <f aca="true" t="shared" si="3" ref="D24:F27">C24*1.05</f>
        <v>89700.45</v>
      </c>
      <c r="E24" s="139">
        <f t="shared" si="3"/>
        <v>94185.4725</v>
      </c>
      <c r="F24" s="139">
        <f t="shared" si="3"/>
        <v>98894.746125</v>
      </c>
    </row>
    <row r="25" spans="1:6" ht="24.75" customHeight="1">
      <c r="A25" s="140" t="s">
        <v>144</v>
      </c>
      <c r="B25" s="149" t="s">
        <v>146</v>
      </c>
      <c r="C25" s="213">
        <v>1745</v>
      </c>
      <c r="D25" s="139">
        <f t="shared" si="3"/>
        <v>1832.25</v>
      </c>
      <c r="E25" s="139">
        <f t="shared" si="3"/>
        <v>1923.8625000000002</v>
      </c>
      <c r="F25" s="139">
        <f t="shared" si="3"/>
        <v>2020.0556250000002</v>
      </c>
    </row>
    <row r="26" spans="1:6" ht="24.75" customHeight="1">
      <c r="A26" s="140" t="s">
        <v>52</v>
      </c>
      <c r="B26" s="149" t="s">
        <v>147</v>
      </c>
      <c r="C26" s="213">
        <v>9000</v>
      </c>
      <c r="D26" s="139">
        <f t="shared" si="3"/>
        <v>9450</v>
      </c>
      <c r="E26" s="139">
        <f t="shared" si="3"/>
        <v>9922.5</v>
      </c>
      <c r="F26" s="139">
        <f t="shared" si="3"/>
        <v>10418.625</v>
      </c>
    </row>
    <row r="27" spans="1:6" ht="24.75" customHeight="1">
      <c r="A27" s="140" t="s">
        <v>58</v>
      </c>
      <c r="B27" s="149" t="s">
        <v>149</v>
      </c>
      <c r="C27" s="213">
        <v>870197</v>
      </c>
      <c r="D27" s="139">
        <f t="shared" si="3"/>
        <v>913706.8500000001</v>
      </c>
      <c r="E27" s="139">
        <f t="shared" si="3"/>
        <v>959392.1925000001</v>
      </c>
      <c r="F27" s="139">
        <f t="shared" si="3"/>
        <v>1007361.8021250002</v>
      </c>
    </row>
    <row r="28" spans="1:6" ht="24.75" customHeight="1">
      <c r="A28" s="144" t="s">
        <v>303</v>
      </c>
      <c r="B28" s="149" t="s">
        <v>151</v>
      </c>
      <c r="C28" s="214">
        <f>SUM(C24:C27)</f>
        <v>966371</v>
      </c>
      <c r="D28" s="214">
        <f>SUM(D25:D27)</f>
        <v>924989.1000000001</v>
      </c>
      <c r="E28" s="215">
        <f>SUM(E25:E27)</f>
        <v>971238.5550000002</v>
      </c>
      <c r="F28" s="148">
        <f>SUM(F25:F27)</f>
        <v>1019800.4827500002</v>
      </c>
    </row>
    <row r="29" spans="1:6" ht="24.75" customHeight="1">
      <c r="A29" s="140" t="s">
        <v>150</v>
      </c>
      <c r="B29" s="149" t="s">
        <v>153</v>
      </c>
      <c r="C29" s="213">
        <v>598747</v>
      </c>
      <c r="D29" s="139">
        <f aca="true" t="shared" si="4" ref="D29:F35">C29*1.05</f>
        <v>628684.35</v>
      </c>
      <c r="E29" s="139">
        <f t="shared" si="4"/>
        <v>660118.5675</v>
      </c>
      <c r="F29" s="139">
        <f t="shared" si="4"/>
        <v>693124.495875</v>
      </c>
    </row>
    <row r="30" spans="1:6" ht="24.75" customHeight="1">
      <c r="A30" s="140" t="s">
        <v>152</v>
      </c>
      <c r="B30" s="149" t="s">
        <v>154</v>
      </c>
      <c r="C30" s="213">
        <v>278675</v>
      </c>
      <c r="D30" s="139">
        <f t="shared" si="4"/>
        <v>292608.75</v>
      </c>
      <c r="E30" s="139">
        <f t="shared" si="4"/>
        <v>307239.1875</v>
      </c>
      <c r="F30" s="139">
        <f t="shared" si="4"/>
        <v>322601.14687500003</v>
      </c>
    </row>
    <row r="31" spans="1:6" ht="24.75" customHeight="1">
      <c r="A31" s="140" t="s">
        <v>88</v>
      </c>
      <c r="B31" s="149" t="s">
        <v>156</v>
      </c>
      <c r="C31" s="213">
        <v>559</v>
      </c>
      <c r="D31" s="139">
        <f t="shared" si="4"/>
        <v>586.95</v>
      </c>
      <c r="E31" s="139">
        <f t="shared" si="4"/>
        <v>616.2975000000001</v>
      </c>
      <c r="F31" s="139">
        <f t="shared" si="4"/>
        <v>647.1123750000002</v>
      </c>
    </row>
    <row r="32" spans="1:6" ht="42.75" customHeight="1">
      <c r="A32" s="140" t="s">
        <v>304</v>
      </c>
      <c r="B32" s="149" t="s">
        <v>157</v>
      </c>
      <c r="C32" s="213">
        <v>559</v>
      </c>
      <c r="D32" s="139">
        <f t="shared" si="4"/>
        <v>586.95</v>
      </c>
      <c r="E32" s="139">
        <f t="shared" si="4"/>
        <v>616.2975000000001</v>
      </c>
      <c r="F32" s="139">
        <f t="shared" si="4"/>
        <v>647.1123750000002</v>
      </c>
    </row>
    <row r="33" spans="1:6" ht="36" customHeight="1">
      <c r="A33" s="140" t="s">
        <v>89</v>
      </c>
      <c r="B33" s="149" t="s">
        <v>158</v>
      </c>
      <c r="C33" s="213"/>
      <c r="D33" s="139">
        <f t="shared" si="4"/>
        <v>0</v>
      </c>
      <c r="E33" s="139">
        <f t="shared" si="4"/>
        <v>0</v>
      </c>
      <c r="F33" s="139">
        <f t="shared" si="4"/>
        <v>0</v>
      </c>
    </row>
    <row r="34" spans="1:6" ht="24.75" customHeight="1">
      <c r="A34" s="140" t="s">
        <v>174</v>
      </c>
      <c r="B34" s="149" t="s">
        <v>160</v>
      </c>
      <c r="C34" s="213">
        <v>14602</v>
      </c>
      <c r="D34" s="139">
        <f t="shared" si="4"/>
        <v>15332.1</v>
      </c>
      <c r="E34" s="139">
        <f t="shared" si="4"/>
        <v>16098.705000000002</v>
      </c>
      <c r="F34" s="139">
        <f t="shared" si="4"/>
        <v>16903.640250000004</v>
      </c>
    </row>
    <row r="35" spans="1:6" ht="24.75" customHeight="1">
      <c r="A35" s="140" t="s">
        <v>159</v>
      </c>
      <c r="B35" s="149" t="s">
        <v>162</v>
      </c>
      <c r="C35" s="213">
        <v>12000</v>
      </c>
      <c r="D35" s="139">
        <f t="shared" si="4"/>
        <v>12600</v>
      </c>
      <c r="E35" s="139">
        <f t="shared" si="4"/>
        <v>13230</v>
      </c>
      <c r="F35" s="139">
        <f t="shared" si="4"/>
        <v>13891.5</v>
      </c>
    </row>
    <row r="36" spans="1:6" ht="24.75" customHeight="1">
      <c r="A36" s="140" t="s">
        <v>161</v>
      </c>
      <c r="B36" s="149" t="s">
        <v>164</v>
      </c>
      <c r="C36" s="213"/>
      <c r="D36" s="139"/>
      <c r="E36" s="139"/>
      <c r="F36" s="139"/>
    </row>
    <row r="37" spans="1:6" ht="24.75" customHeight="1">
      <c r="A37" s="140" t="s">
        <v>163</v>
      </c>
      <c r="B37" s="149" t="s">
        <v>166</v>
      </c>
      <c r="C37" s="213">
        <v>107384</v>
      </c>
      <c r="D37" s="139">
        <f>C37*1.05</f>
        <v>112753.20000000001</v>
      </c>
      <c r="E37" s="139">
        <f>D37*1.05</f>
        <v>118390.86000000002</v>
      </c>
      <c r="F37" s="139">
        <f>E37*1.05</f>
        <v>124310.40300000002</v>
      </c>
    </row>
    <row r="38" spans="1:6" ht="24.75" customHeight="1">
      <c r="A38" s="144" t="s">
        <v>305</v>
      </c>
      <c r="B38" s="149" t="s">
        <v>168</v>
      </c>
      <c r="C38" s="214">
        <f>C29+C30+C31+C35+C37+C34</f>
        <v>1011967</v>
      </c>
      <c r="D38" s="214">
        <f>D29+D30+D31+D35+D37+D34</f>
        <v>1062565.35</v>
      </c>
      <c r="E38" s="214">
        <f>E29+E30+E31+E35+E37+E34</f>
        <v>1115693.6175000002</v>
      </c>
      <c r="F38" s="148">
        <f>SUM(F29:F37)</f>
        <v>1172125.4107500003</v>
      </c>
    </row>
    <row r="39" spans="1:6" ht="24.75" customHeight="1">
      <c r="A39" s="144" t="s">
        <v>306</v>
      </c>
      <c r="B39" s="149" t="s">
        <v>170</v>
      </c>
      <c r="C39" s="216">
        <f>C12+C28</f>
        <v>1976734</v>
      </c>
      <c r="D39" s="216">
        <f>D12+D28</f>
        <v>1985870.25</v>
      </c>
      <c r="E39" s="216">
        <f>E12+E28</f>
        <v>2085163.7625000004</v>
      </c>
      <c r="F39" s="139">
        <f>F12+F28</f>
        <v>2189421.9506250005</v>
      </c>
    </row>
    <row r="40" spans="1:6" ht="24.75" customHeight="1">
      <c r="A40" s="144" t="s">
        <v>307</v>
      </c>
      <c r="B40" s="149" t="s">
        <v>308</v>
      </c>
      <c r="C40" s="216">
        <f>C22+C38</f>
        <v>1976734</v>
      </c>
      <c r="D40" s="216">
        <f>D22+D38</f>
        <v>2075570.7000000002</v>
      </c>
      <c r="E40" s="216">
        <f>E22+E38</f>
        <v>2179349.2350000003</v>
      </c>
      <c r="F40" s="139">
        <f>F22+F38</f>
        <v>2289495.6369337505</v>
      </c>
    </row>
  </sheetData>
  <sheetProtection/>
  <mergeCells count="5">
    <mergeCell ref="A1:F1"/>
    <mergeCell ref="A2:F2"/>
    <mergeCell ref="A3:F3"/>
    <mergeCell ref="A6:F6"/>
    <mergeCell ref="A23:F23"/>
  </mergeCells>
  <printOptions/>
  <pageMargins left="0.7" right="0.7" top="0.75" bottom="0.75" header="0.3" footer="0.3"/>
  <pageSetup horizontalDpi="600" verticalDpi="600" orientation="portrait" paperSize="9" scale="78" r:id="rId1"/>
  <headerFooter>
    <oddHeader>&amp;L17. melléklet az 5/2022. (V.20.) önk. rendelethez ezer Ft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0" sqref="F10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3"/>
  <legacyDrawing r:id="rId2"/>
  <oleObjects>
    <oleObject progId="Document" dvAspect="DVASPECT_ICON" shapeId="43615378" r:id="rId1"/>
  </oleObjects>
</worksheet>
</file>

<file path=xl/worksheets/sheet20.xml><?xml version="1.0" encoding="utf-8"?>
<worksheet xmlns="http://schemas.openxmlformats.org/spreadsheetml/2006/main" xmlns:r="http://schemas.openxmlformats.org/officeDocument/2006/relationships">
  <dimension ref="A1:E84"/>
  <sheetViews>
    <sheetView view="pageLayout" workbookViewId="0" topLeftCell="A52">
      <selection activeCell="B6" sqref="B6"/>
    </sheetView>
  </sheetViews>
  <sheetFormatPr defaultColWidth="9.140625" defaultRowHeight="12.75"/>
  <cols>
    <col min="1" max="1" width="8.28125" style="0" customWidth="1"/>
    <col min="2" max="2" width="41.00390625" style="0" customWidth="1"/>
    <col min="3" max="5" width="20.7109375" style="0" customWidth="1"/>
  </cols>
  <sheetData>
    <row r="1" spans="1:5" ht="12.75">
      <c r="A1" s="473" t="s">
        <v>875</v>
      </c>
      <c r="B1" s="474"/>
      <c r="C1" s="474"/>
      <c r="D1" s="474"/>
      <c r="E1" s="474"/>
    </row>
    <row r="2" spans="1:5" ht="15">
      <c r="A2" s="344" t="s">
        <v>876</v>
      </c>
      <c r="B2" s="344" t="s">
        <v>91</v>
      </c>
      <c r="C2" s="344" t="s">
        <v>877</v>
      </c>
      <c r="D2" s="344" t="s">
        <v>878</v>
      </c>
      <c r="E2" s="344" t="s">
        <v>879</v>
      </c>
    </row>
    <row r="3" spans="1:5" ht="15">
      <c r="A3" s="344">
        <v>1</v>
      </c>
      <c r="B3" s="344">
        <v>2</v>
      </c>
      <c r="C3" s="344">
        <v>3</v>
      </c>
      <c r="D3" s="344">
        <v>4</v>
      </c>
      <c r="E3" s="344">
        <v>5</v>
      </c>
    </row>
    <row r="4" spans="1:5" ht="12.75">
      <c r="A4" s="345" t="s">
        <v>880</v>
      </c>
      <c r="B4" s="346" t="s">
        <v>881</v>
      </c>
      <c r="C4" s="347">
        <v>900000</v>
      </c>
      <c r="D4" s="347">
        <v>0</v>
      </c>
      <c r="E4" s="347">
        <v>1043895</v>
      </c>
    </row>
    <row r="5" spans="1:5" ht="12.75">
      <c r="A5" s="345" t="s">
        <v>882</v>
      </c>
      <c r="B5" s="346" t="s">
        <v>883</v>
      </c>
      <c r="C5" s="347">
        <v>1138</v>
      </c>
      <c r="D5" s="347">
        <v>0</v>
      </c>
      <c r="E5" s="347">
        <v>0</v>
      </c>
    </row>
    <row r="6" spans="1:5" ht="12.75">
      <c r="A6" s="348" t="s">
        <v>884</v>
      </c>
      <c r="B6" s="349" t="s">
        <v>885</v>
      </c>
      <c r="C6" s="350">
        <v>901138</v>
      </c>
      <c r="D6" s="350">
        <v>0</v>
      </c>
      <c r="E6" s="350">
        <v>1043895</v>
      </c>
    </row>
    <row r="7" spans="1:5" ht="25.5">
      <c r="A7" s="345" t="s">
        <v>886</v>
      </c>
      <c r="B7" s="346" t="s">
        <v>887</v>
      </c>
      <c r="C7" s="347">
        <v>5828013194</v>
      </c>
      <c r="D7" s="347">
        <v>0</v>
      </c>
      <c r="E7" s="347">
        <v>6209559347</v>
      </c>
    </row>
    <row r="8" spans="1:5" ht="25.5">
      <c r="A8" s="345" t="s">
        <v>888</v>
      </c>
      <c r="B8" s="346" t="s">
        <v>889</v>
      </c>
      <c r="C8" s="347">
        <v>177457758</v>
      </c>
      <c r="D8" s="347">
        <v>0</v>
      </c>
      <c r="E8" s="347">
        <v>165674540</v>
      </c>
    </row>
    <row r="9" spans="1:5" ht="12.75">
      <c r="A9" s="345" t="s">
        <v>890</v>
      </c>
      <c r="B9" s="346" t="s">
        <v>891</v>
      </c>
      <c r="C9" s="347">
        <v>460770223</v>
      </c>
      <c r="D9" s="347">
        <v>0</v>
      </c>
      <c r="E9" s="347">
        <v>535401440</v>
      </c>
    </row>
    <row r="10" spans="1:5" ht="12.75">
      <c r="A10" s="348" t="s">
        <v>524</v>
      </c>
      <c r="B10" s="349" t="s">
        <v>892</v>
      </c>
      <c r="C10" s="350">
        <v>6466241175</v>
      </c>
      <c r="D10" s="350">
        <v>0</v>
      </c>
      <c r="E10" s="350">
        <v>6910635327</v>
      </c>
    </row>
    <row r="11" spans="1:5" ht="25.5">
      <c r="A11" s="345" t="s">
        <v>527</v>
      </c>
      <c r="B11" s="346" t="s">
        <v>893</v>
      </c>
      <c r="C11" s="347">
        <v>20722800</v>
      </c>
      <c r="D11" s="347">
        <v>0</v>
      </c>
      <c r="E11" s="347">
        <v>20822800</v>
      </c>
    </row>
    <row r="12" spans="1:5" ht="25.5">
      <c r="A12" s="345" t="s">
        <v>533</v>
      </c>
      <c r="B12" s="346" t="s">
        <v>894</v>
      </c>
      <c r="C12" s="347">
        <v>13000000</v>
      </c>
      <c r="D12" s="347">
        <v>0</v>
      </c>
      <c r="E12" s="347">
        <v>13000000</v>
      </c>
    </row>
    <row r="13" spans="1:5" ht="25.5">
      <c r="A13" s="345" t="s">
        <v>143</v>
      </c>
      <c r="B13" s="346" t="s">
        <v>895</v>
      </c>
      <c r="C13" s="347">
        <v>7722800</v>
      </c>
      <c r="D13" s="347">
        <v>0</v>
      </c>
      <c r="E13" s="347">
        <v>7822800</v>
      </c>
    </row>
    <row r="14" spans="1:5" ht="25.5">
      <c r="A14" s="348" t="s">
        <v>153</v>
      </c>
      <c r="B14" s="349" t="s">
        <v>896</v>
      </c>
      <c r="C14" s="350">
        <v>20722800</v>
      </c>
      <c r="D14" s="350">
        <v>0</v>
      </c>
      <c r="E14" s="350">
        <v>20822800</v>
      </c>
    </row>
    <row r="15" spans="1:5" ht="38.25">
      <c r="A15" s="348" t="s">
        <v>164</v>
      </c>
      <c r="B15" s="349" t="s">
        <v>897</v>
      </c>
      <c r="C15" s="350">
        <v>6487865113</v>
      </c>
      <c r="D15" s="350">
        <v>0</v>
      </c>
      <c r="E15" s="350">
        <v>6932502022</v>
      </c>
    </row>
    <row r="16" spans="1:5" ht="12.75">
      <c r="A16" s="345" t="s">
        <v>166</v>
      </c>
      <c r="B16" s="346" t="s">
        <v>898</v>
      </c>
      <c r="C16" s="347">
        <v>0</v>
      </c>
      <c r="D16" s="347">
        <v>0</v>
      </c>
      <c r="E16" s="347">
        <v>125000</v>
      </c>
    </row>
    <row r="17" spans="1:5" ht="25.5">
      <c r="A17" s="345" t="s">
        <v>308</v>
      </c>
      <c r="B17" s="346" t="s">
        <v>899</v>
      </c>
      <c r="C17" s="347">
        <v>1077545</v>
      </c>
      <c r="D17" s="347">
        <v>0</v>
      </c>
      <c r="E17" s="347">
        <v>227981</v>
      </c>
    </row>
    <row r="18" spans="1:5" ht="12.75">
      <c r="A18" s="348" t="s">
        <v>586</v>
      </c>
      <c r="B18" s="349" t="s">
        <v>900</v>
      </c>
      <c r="C18" s="350">
        <v>1077545</v>
      </c>
      <c r="D18" s="350">
        <v>0</v>
      </c>
      <c r="E18" s="350">
        <v>352981</v>
      </c>
    </row>
    <row r="19" spans="1:5" ht="25.5">
      <c r="A19" s="348" t="s">
        <v>613</v>
      </c>
      <c r="B19" s="349" t="s">
        <v>901</v>
      </c>
      <c r="C19" s="350">
        <v>1077545</v>
      </c>
      <c r="D19" s="350">
        <v>0</v>
      </c>
      <c r="E19" s="350">
        <v>352981</v>
      </c>
    </row>
    <row r="20" spans="1:5" ht="12.75">
      <c r="A20" s="345" t="s">
        <v>623</v>
      </c>
      <c r="B20" s="346" t="s">
        <v>902</v>
      </c>
      <c r="C20" s="347">
        <v>613910</v>
      </c>
      <c r="D20" s="347">
        <v>0</v>
      </c>
      <c r="E20" s="347">
        <v>642525</v>
      </c>
    </row>
    <row r="21" spans="1:5" ht="25.5">
      <c r="A21" s="348" t="s">
        <v>636</v>
      </c>
      <c r="B21" s="349" t="s">
        <v>903</v>
      </c>
      <c r="C21" s="350">
        <v>613910</v>
      </c>
      <c r="D21" s="350">
        <v>0</v>
      </c>
      <c r="E21" s="350">
        <v>642525</v>
      </c>
    </row>
    <row r="22" spans="1:5" ht="12.75">
      <c r="A22" s="345" t="s">
        <v>640</v>
      </c>
      <c r="B22" s="346" t="s">
        <v>904</v>
      </c>
      <c r="C22" s="347">
        <v>229784698</v>
      </c>
      <c r="D22" s="347">
        <v>0</v>
      </c>
      <c r="E22" s="347">
        <v>240303177</v>
      </c>
    </row>
    <row r="23" spans="1:5" ht="12.75">
      <c r="A23" s="345" t="s">
        <v>643</v>
      </c>
      <c r="B23" s="346" t="s">
        <v>905</v>
      </c>
      <c r="C23" s="347">
        <v>889318695</v>
      </c>
      <c r="D23" s="347">
        <v>0</v>
      </c>
      <c r="E23" s="347">
        <v>272734408</v>
      </c>
    </row>
    <row r="24" spans="1:5" ht="12.75">
      <c r="A24" s="348" t="s">
        <v>646</v>
      </c>
      <c r="B24" s="349" t="s">
        <v>906</v>
      </c>
      <c r="C24" s="350">
        <v>1119103393</v>
      </c>
      <c r="D24" s="350">
        <v>0</v>
      </c>
      <c r="E24" s="350">
        <v>513037585</v>
      </c>
    </row>
    <row r="25" spans="1:5" ht="12.75">
      <c r="A25" s="348" t="s">
        <v>658</v>
      </c>
      <c r="B25" s="349" t="s">
        <v>907</v>
      </c>
      <c r="C25" s="350">
        <v>1119717303</v>
      </c>
      <c r="D25" s="350">
        <v>0</v>
      </c>
      <c r="E25" s="350">
        <v>513680110</v>
      </c>
    </row>
    <row r="26" spans="1:5" ht="38.25">
      <c r="A26" s="345" t="s">
        <v>674</v>
      </c>
      <c r="B26" s="346" t="s">
        <v>908</v>
      </c>
      <c r="C26" s="347">
        <v>23067186</v>
      </c>
      <c r="D26" s="347">
        <v>0</v>
      </c>
      <c r="E26" s="347">
        <v>9998987</v>
      </c>
    </row>
    <row r="27" spans="1:5" ht="25.5">
      <c r="A27" s="345" t="s">
        <v>686</v>
      </c>
      <c r="B27" s="346" t="s">
        <v>909</v>
      </c>
      <c r="C27" s="347">
        <v>4417365</v>
      </c>
      <c r="D27" s="347">
        <v>0</v>
      </c>
      <c r="E27" s="347">
        <v>2379037</v>
      </c>
    </row>
    <row r="28" spans="1:5" ht="25.5">
      <c r="A28" s="345" t="s">
        <v>689</v>
      </c>
      <c r="B28" s="346" t="s">
        <v>910</v>
      </c>
      <c r="C28" s="347">
        <v>15694429</v>
      </c>
      <c r="D28" s="347">
        <v>0</v>
      </c>
      <c r="E28" s="347">
        <v>5360492</v>
      </c>
    </row>
    <row r="29" spans="1:5" ht="25.5">
      <c r="A29" s="345" t="s">
        <v>692</v>
      </c>
      <c r="B29" s="346" t="s">
        <v>911</v>
      </c>
      <c r="C29" s="347">
        <v>2955392</v>
      </c>
      <c r="D29" s="347">
        <v>0</v>
      </c>
      <c r="E29" s="347">
        <v>2259458</v>
      </c>
    </row>
    <row r="30" spans="1:5" ht="38.25">
      <c r="A30" s="345" t="s">
        <v>695</v>
      </c>
      <c r="B30" s="346" t="s">
        <v>912</v>
      </c>
      <c r="C30" s="347">
        <v>22175407</v>
      </c>
      <c r="D30" s="347">
        <v>0</v>
      </c>
      <c r="E30" s="347">
        <v>20248513</v>
      </c>
    </row>
    <row r="31" spans="1:5" ht="51">
      <c r="A31" s="345" t="s">
        <v>698</v>
      </c>
      <c r="B31" s="346" t="s">
        <v>913</v>
      </c>
      <c r="C31" s="347">
        <v>6595809</v>
      </c>
      <c r="D31" s="347">
        <v>0</v>
      </c>
      <c r="E31" s="347">
        <v>5316169</v>
      </c>
    </row>
    <row r="32" spans="1:5" ht="25.5">
      <c r="A32" s="345" t="s">
        <v>701</v>
      </c>
      <c r="B32" s="346" t="s">
        <v>914</v>
      </c>
      <c r="C32" s="347">
        <v>1000000</v>
      </c>
      <c r="D32" s="347">
        <v>0</v>
      </c>
      <c r="E32" s="347">
        <v>0</v>
      </c>
    </row>
    <row r="33" spans="1:5" ht="25.5">
      <c r="A33" s="345" t="s">
        <v>704</v>
      </c>
      <c r="B33" s="346" t="s">
        <v>915</v>
      </c>
      <c r="C33" s="347">
        <v>3052160</v>
      </c>
      <c r="D33" s="347">
        <v>0</v>
      </c>
      <c r="E33" s="347">
        <v>3874667</v>
      </c>
    </row>
    <row r="34" spans="1:5" ht="38.25">
      <c r="A34" s="345" t="s">
        <v>707</v>
      </c>
      <c r="B34" s="346" t="s">
        <v>916</v>
      </c>
      <c r="C34" s="347">
        <v>2529021</v>
      </c>
      <c r="D34" s="347">
        <v>0</v>
      </c>
      <c r="E34" s="347">
        <v>2099248</v>
      </c>
    </row>
    <row r="35" spans="1:5" ht="25.5">
      <c r="A35" s="345" t="s">
        <v>722</v>
      </c>
      <c r="B35" s="346" t="s">
        <v>917</v>
      </c>
      <c r="C35" s="347">
        <v>8998417</v>
      </c>
      <c r="D35" s="347">
        <v>0</v>
      </c>
      <c r="E35" s="347">
        <v>8958429</v>
      </c>
    </row>
    <row r="36" spans="1:5" ht="38.25">
      <c r="A36" s="345" t="s">
        <v>745</v>
      </c>
      <c r="B36" s="346" t="s">
        <v>918</v>
      </c>
      <c r="C36" s="347">
        <v>3880816</v>
      </c>
      <c r="D36" s="347">
        <v>0</v>
      </c>
      <c r="E36" s="347">
        <v>3790616</v>
      </c>
    </row>
    <row r="37" spans="1:5" ht="51">
      <c r="A37" s="345" t="s">
        <v>754</v>
      </c>
      <c r="B37" s="346" t="s">
        <v>919</v>
      </c>
      <c r="C37" s="347">
        <v>3880816</v>
      </c>
      <c r="D37" s="347">
        <v>0</v>
      </c>
      <c r="E37" s="347">
        <v>3790616</v>
      </c>
    </row>
    <row r="38" spans="1:5" ht="38.25">
      <c r="A38" s="345" t="s">
        <v>757</v>
      </c>
      <c r="B38" s="346" t="s">
        <v>920</v>
      </c>
      <c r="C38" s="347">
        <v>11115695</v>
      </c>
      <c r="D38" s="347">
        <v>0</v>
      </c>
      <c r="E38" s="347">
        <v>8420273</v>
      </c>
    </row>
    <row r="39" spans="1:5" ht="25.5">
      <c r="A39" s="348" t="s">
        <v>796</v>
      </c>
      <c r="B39" s="349" t="s">
        <v>921</v>
      </c>
      <c r="C39" s="350">
        <v>60239104</v>
      </c>
      <c r="D39" s="350">
        <v>0</v>
      </c>
      <c r="E39" s="350">
        <v>42458389</v>
      </c>
    </row>
    <row r="40" spans="1:5" ht="38.25">
      <c r="A40" s="345" t="s">
        <v>812</v>
      </c>
      <c r="B40" s="346" t="s">
        <v>922</v>
      </c>
      <c r="C40" s="347">
        <v>63373942</v>
      </c>
      <c r="D40" s="347">
        <v>0</v>
      </c>
      <c r="E40" s="347">
        <v>71290397</v>
      </c>
    </row>
    <row r="41" spans="1:5" ht="25.5">
      <c r="A41" s="345" t="s">
        <v>825</v>
      </c>
      <c r="B41" s="346" t="s">
        <v>923</v>
      </c>
      <c r="C41" s="347">
        <v>331000</v>
      </c>
      <c r="D41" s="347">
        <v>0</v>
      </c>
      <c r="E41" s="347">
        <v>75000</v>
      </c>
    </row>
    <row r="42" spans="1:5" ht="38.25">
      <c r="A42" s="345" t="s">
        <v>828</v>
      </c>
      <c r="B42" s="346" t="s">
        <v>924</v>
      </c>
      <c r="C42" s="347">
        <v>62975940</v>
      </c>
      <c r="D42" s="347">
        <v>0</v>
      </c>
      <c r="E42" s="347">
        <v>71092708</v>
      </c>
    </row>
    <row r="43" spans="1:5" ht="38.25">
      <c r="A43" s="345" t="s">
        <v>831</v>
      </c>
      <c r="B43" s="346" t="s">
        <v>925</v>
      </c>
      <c r="C43" s="347">
        <v>67002</v>
      </c>
      <c r="D43" s="347">
        <v>0</v>
      </c>
      <c r="E43" s="347">
        <v>122689</v>
      </c>
    </row>
    <row r="44" spans="1:5" ht="25.5">
      <c r="A44" s="348" t="s">
        <v>926</v>
      </c>
      <c r="B44" s="349" t="s">
        <v>927</v>
      </c>
      <c r="C44" s="350">
        <v>63373942</v>
      </c>
      <c r="D44" s="350">
        <v>0</v>
      </c>
      <c r="E44" s="350">
        <v>71290397</v>
      </c>
    </row>
    <row r="45" spans="1:5" ht="12.75">
      <c r="A45" s="345" t="s">
        <v>928</v>
      </c>
      <c r="B45" s="346" t="s">
        <v>929</v>
      </c>
      <c r="C45" s="347">
        <v>2805937</v>
      </c>
      <c r="D45" s="347">
        <v>0</v>
      </c>
      <c r="E45" s="347">
        <v>74417711</v>
      </c>
    </row>
    <row r="46" spans="1:5" ht="25.5">
      <c r="A46" s="345" t="s">
        <v>930</v>
      </c>
      <c r="B46" s="346" t="s">
        <v>931</v>
      </c>
      <c r="C46" s="347">
        <v>2293622</v>
      </c>
      <c r="D46" s="347">
        <v>0</v>
      </c>
      <c r="E46" s="347">
        <v>73459123</v>
      </c>
    </row>
    <row r="47" spans="1:5" ht="25.5">
      <c r="A47" s="345" t="s">
        <v>932</v>
      </c>
      <c r="B47" s="346" t="s">
        <v>933</v>
      </c>
      <c r="C47" s="347">
        <v>0</v>
      </c>
      <c r="D47" s="347">
        <v>0</v>
      </c>
      <c r="E47" s="347">
        <v>204271</v>
      </c>
    </row>
    <row r="48" spans="1:5" ht="25.5">
      <c r="A48" s="345" t="s">
        <v>934</v>
      </c>
      <c r="B48" s="346" t="s">
        <v>935</v>
      </c>
      <c r="C48" s="347">
        <v>0</v>
      </c>
      <c r="D48" s="347">
        <v>0</v>
      </c>
      <c r="E48" s="347">
        <v>80000</v>
      </c>
    </row>
    <row r="49" spans="1:5" ht="25.5">
      <c r="A49" s="345" t="s">
        <v>936</v>
      </c>
      <c r="B49" s="346" t="s">
        <v>937</v>
      </c>
      <c r="C49" s="347">
        <v>512315</v>
      </c>
      <c r="D49" s="347">
        <v>0</v>
      </c>
      <c r="E49" s="347">
        <v>674317</v>
      </c>
    </row>
    <row r="50" spans="1:5" ht="12.75">
      <c r="A50" s="345" t="s">
        <v>938</v>
      </c>
      <c r="B50" s="346" t="s">
        <v>939</v>
      </c>
      <c r="C50" s="347">
        <v>200000</v>
      </c>
      <c r="D50" s="347">
        <v>0</v>
      </c>
      <c r="E50" s="347">
        <v>230000</v>
      </c>
    </row>
    <row r="51" spans="1:5" ht="38.25">
      <c r="A51" s="345" t="s">
        <v>940</v>
      </c>
      <c r="B51" s="346" t="s">
        <v>941</v>
      </c>
      <c r="C51" s="347">
        <v>160150</v>
      </c>
      <c r="D51" s="347">
        <v>0</v>
      </c>
      <c r="E51" s="347">
        <v>194580</v>
      </c>
    </row>
    <row r="52" spans="1:5" ht="25.5">
      <c r="A52" s="348" t="s">
        <v>942</v>
      </c>
      <c r="B52" s="349" t="s">
        <v>943</v>
      </c>
      <c r="C52" s="350">
        <v>3166087</v>
      </c>
      <c r="D52" s="350">
        <v>0</v>
      </c>
      <c r="E52" s="350">
        <v>74842291</v>
      </c>
    </row>
    <row r="53" spans="1:5" ht="12.75">
      <c r="A53" s="348" t="s">
        <v>944</v>
      </c>
      <c r="B53" s="349" t="s">
        <v>945</v>
      </c>
      <c r="C53" s="350">
        <v>126779133</v>
      </c>
      <c r="D53" s="350">
        <v>0</v>
      </c>
      <c r="E53" s="350">
        <v>188591077</v>
      </c>
    </row>
    <row r="54" spans="1:5" ht="25.5">
      <c r="A54" s="345" t="s">
        <v>946</v>
      </c>
      <c r="B54" s="346" t="s">
        <v>947</v>
      </c>
      <c r="C54" s="347">
        <v>12610831</v>
      </c>
      <c r="D54" s="347">
        <v>0</v>
      </c>
      <c r="E54" s="347">
        <v>212000</v>
      </c>
    </row>
    <row r="55" spans="1:5" ht="38.25">
      <c r="A55" s="345" t="s">
        <v>948</v>
      </c>
      <c r="B55" s="346" t="s">
        <v>949</v>
      </c>
      <c r="C55" s="347">
        <v>619278</v>
      </c>
      <c r="D55" s="347">
        <v>0</v>
      </c>
      <c r="E55" s="347">
        <v>2628929</v>
      </c>
    </row>
    <row r="56" spans="1:5" ht="25.5">
      <c r="A56" s="345" t="s">
        <v>950</v>
      </c>
      <c r="B56" s="346" t="s">
        <v>951</v>
      </c>
      <c r="C56" s="347">
        <v>-619278</v>
      </c>
      <c r="D56" s="347">
        <v>0</v>
      </c>
      <c r="E56" s="347">
        <v>-2628929</v>
      </c>
    </row>
    <row r="57" spans="1:5" ht="25.5">
      <c r="A57" s="348" t="s">
        <v>952</v>
      </c>
      <c r="B57" s="349" t="s">
        <v>953</v>
      </c>
      <c r="C57" s="350">
        <v>12610831</v>
      </c>
      <c r="D57" s="350">
        <v>0</v>
      </c>
      <c r="E57" s="350">
        <v>212000</v>
      </c>
    </row>
    <row r="58" spans="1:5" ht="12.75">
      <c r="A58" s="345" t="s">
        <v>954</v>
      </c>
      <c r="B58" s="346" t="s">
        <v>955</v>
      </c>
      <c r="C58" s="347">
        <v>-15300372</v>
      </c>
      <c r="D58" s="347">
        <v>0</v>
      </c>
      <c r="E58" s="347">
        <v>-109964</v>
      </c>
    </row>
    <row r="59" spans="1:5" ht="25.5">
      <c r="A59" s="348" t="s">
        <v>956</v>
      </c>
      <c r="B59" s="349" t="s">
        <v>957</v>
      </c>
      <c r="C59" s="350">
        <v>-15300372</v>
      </c>
      <c r="D59" s="350">
        <v>0</v>
      </c>
      <c r="E59" s="350">
        <v>-109964</v>
      </c>
    </row>
    <row r="60" spans="1:5" ht="25.5">
      <c r="A60" s="348" t="s">
        <v>958</v>
      </c>
      <c r="B60" s="349" t="s">
        <v>959</v>
      </c>
      <c r="C60" s="350">
        <v>-2689541</v>
      </c>
      <c r="D60" s="350">
        <v>0</v>
      </c>
      <c r="E60" s="350">
        <v>102036</v>
      </c>
    </row>
    <row r="61" spans="1:5" ht="12.75">
      <c r="A61" s="348" t="s">
        <v>960</v>
      </c>
      <c r="B61" s="349" t="s">
        <v>961</v>
      </c>
      <c r="C61" s="350">
        <v>7732749553</v>
      </c>
      <c r="D61" s="350">
        <v>0</v>
      </c>
      <c r="E61" s="350">
        <v>7635228226</v>
      </c>
    </row>
    <row r="62" spans="1:5" ht="12.75">
      <c r="A62" s="345" t="s">
        <v>962</v>
      </c>
      <c r="B62" s="346" t="s">
        <v>963</v>
      </c>
      <c r="C62" s="347">
        <v>6878781767</v>
      </c>
      <c r="D62" s="347">
        <v>0</v>
      </c>
      <c r="E62" s="347">
        <v>6878781767</v>
      </c>
    </row>
    <row r="63" spans="1:5" ht="12.75">
      <c r="A63" s="345" t="s">
        <v>964</v>
      </c>
      <c r="B63" s="346" t="s">
        <v>965</v>
      </c>
      <c r="C63" s="347">
        <v>-174184061</v>
      </c>
      <c r="D63" s="347">
        <v>0</v>
      </c>
      <c r="E63" s="347">
        <v>-174184061</v>
      </c>
    </row>
    <row r="64" spans="1:5" ht="25.5">
      <c r="A64" s="345" t="s">
        <v>966</v>
      </c>
      <c r="B64" s="346" t="s">
        <v>967</v>
      </c>
      <c r="C64" s="347">
        <v>330938254</v>
      </c>
      <c r="D64" s="347">
        <v>0</v>
      </c>
      <c r="E64" s="347">
        <v>330938254</v>
      </c>
    </row>
    <row r="65" spans="1:5" ht="12.75">
      <c r="A65" s="345" t="s">
        <v>968</v>
      </c>
      <c r="B65" s="346" t="s">
        <v>969</v>
      </c>
      <c r="C65" s="347">
        <v>-2118579618</v>
      </c>
      <c r="D65" s="347">
        <v>0</v>
      </c>
      <c r="E65" s="347">
        <v>-2342199107</v>
      </c>
    </row>
    <row r="66" spans="1:5" ht="12.75">
      <c r="A66" s="345" t="s">
        <v>970</v>
      </c>
      <c r="B66" s="346" t="s">
        <v>971</v>
      </c>
      <c r="C66" s="347">
        <v>-223619489</v>
      </c>
      <c r="D66" s="347">
        <v>0</v>
      </c>
      <c r="E66" s="347">
        <v>-157043532</v>
      </c>
    </row>
    <row r="67" spans="1:5" ht="12.75">
      <c r="A67" s="348" t="s">
        <v>972</v>
      </c>
      <c r="B67" s="349" t="s">
        <v>973</v>
      </c>
      <c r="C67" s="350">
        <v>4693336853</v>
      </c>
      <c r="D67" s="350">
        <v>0</v>
      </c>
      <c r="E67" s="350">
        <v>4536293321</v>
      </c>
    </row>
    <row r="68" spans="1:5" ht="25.5">
      <c r="A68" s="345" t="s">
        <v>974</v>
      </c>
      <c r="B68" s="346" t="s">
        <v>975</v>
      </c>
      <c r="C68" s="347">
        <v>4042854</v>
      </c>
      <c r="D68" s="347">
        <v>0</v>
      </c>
      <c r="E68" s="347">
        <v>7841654</v>
      </c>
    </row>
    <row r="69" spans="1:5" ht="25.5">
      <c r="A69" s="345" t="s">
        <v>976</v>
      </c>
      <c r="B69" s="346" t="s">
        <v>977</v>
      </c>
      <c r="C69" s="347">
        <v>0</v>
      </c>
      <c r="D69" s="347">
        <v>0</v>
      </c>
      <c r="E69" s="347">
        <v>420000</v>
      </c>
    </row>
    <row r="70" spans="1:5" ht="38.25">
      <c r="A70" s="345" t="s">
        <v>978</v>
      </c>
      <c r="B70" s="346" t="s">
        <v>979</v>
      </c>
      <c r="C70" s="347">
        <v>0</v>
      </c>
      <c r="D70" s="347">
        <v>0</v>
      </c>
      <c r="E70" s="347">
        <v>6052284</v>
      </c>
    </row>
    <row r="71" spans="1:5" ht="25.5">
      <c r="A71" s="345" t="s">
        <v>980</v>
      </c>
      <c r="B71" s="346" t="s">
        <v>981</v>
      </c>
      <c r="C71" s="347">
        <v>6598329</v>
      </c>
      <c r="D71" s="347">
        <v>0</v>
      </c>
      <c r="E71" s="347">
        <v>66848286</v>
      </c>
    </row>
    <row r="72" spans="1:5" ht="38.25">
      <c r="A72" s="345" t="s">
        <v>982</v>
      </c>
      <c r="B72" s="346" t="s">
        <v>983</v>
      </c>
      <c r="C72" s="347">
        <v>110602489</v>
      </c>
      <c r="D72" s="347">
        <v>0</v>
      </c>
      <c r="E72" s="347">
        <v>99353862</v>
      </c>
    </row>
    <row r="73" spans="1:5" ht="51">
      <c r="A73" s="345" t="s">
        <v>984</v>
      </c>
      <c r="B73" s="346" t="s">
        <v>985</v>
      </c>
      <c r="C73" s="347">
        <v>96000000</v>
      </c>
      <c r="D73" s="347">
        <v>0</v>
      </c>
      <c r="E73" s="347">
        <v>84000000</v>
      </c>
    </row>
    <row r="74" spans="1:5" ht="38.25">
      <c r="A74" s="345" t="s">
        <v>986</v>
      </c>
      <c r="B74" s="346" t="s">
        <v>987</v>
      </c>
      <c r="C74" s="347">
        <v>14602489</v>
      </c>
      <c r="D74" s="347">
        <v>0</v>
      </c>
      <c r="E74" s="347">
        <v>15353862</v>
      </c>
    </row>
    <row r="75" spans="1:5" ht="25.5">
      <c r="A75" s="348" t="s">
        <v>988</v>
      </c>
      <c r="B75" s="349" t="s">
        <v>989</v>
      </c>
      <c r="C75" s="350">
        <v>121243672</v>
      </c>
      <c r="D75" s="350">
        <v>0</v>
      </c>
      <c r="E75" s="350">
        <v>180516086</v>
      </c>
    </row>
    <row r="76" spans="1:5" ht="12.75">
      <c r="A76" s="345" t="s">
        <v>990</v>
      </c>
      <c r="B76" s="346" t="s">
        <v>991</v>
      </c>
      <c r="C76" s="347">
        <v>38381469</v>
      </c>
      <c r="D76" s="347">
        <v>0</v>
      </c>
      <c r="E76" s="347">
        <v>32370285</v>
      </c>
    </row>
    <row r="77" spans="1:5" ht="25.5">
      <c r="A77" s="345" t="s">
        <v>992</v>
      </c>
      <c r="B77" s="346" t="s">
        <v>993</v>
      </c>
      <c r="C77" s="347">
        <v>617835</v>
      </c>
      <c r="D77" s="347">
        <v>0</v>
      </c>
      <c r="E77" s="347">
        <v>153361</v>
      </c>
    </row>
    <row r="78" spans="1:5" ht="25.5">
      <c r="A78" s="348" t="s">
        <v>994</v>
      </c>
      <c r="B78" s="349" t="s">
        <v>995</v>
      </c>
      <c r="C78" s="350">
        <v>38999304</v>
      </c>
      <c r="D78" s="350">
        <v>0</v>
      </c>
      <c r="E78" s="350">
        <v>32523646</v>
      </c>
    </row>
    <row r="79" spans="1:5" ht="12.75">
      <c r="A79" s="348" t="s">
        <v>996</v>
      </c>
      <c r="B79" s="349" t="s">
        <v>997</v>
      </c>
      <c r="C79" s="350">
        <v>160242976</v>
      </c>
      <c r="D79" s="350">
        <v>0</v>
      </c>
      <c r="E79" s="350">
        <v>213039732</v>
      </c>
    </row>
    <row r="80" spans="1:5" ht="25.5">
      <c r="A80" s="345" t="s">
        <v>998</v>
      </c>
      <c r="B80" s="346" t="s">
        <v>999</v>
      </c>
      <c r="C80" s="347">
        <v>63373942</v>
      </c>
      <c r="D80" s="347">
        <v>0</v>
      </c>
      <c r="E80" s="347">
        <v>83228455</v>
      </c>
    </row>
    <row r="81" spans="1:5" ht="25.5">
      <c r="A81" s="345" t="s">
        <v>1000</v>
      </c>
      <c r="B81" s="346" t="s">
        <v>1001</v>
      </c>
      <c r="C81" s="347">
        <v>17603254</v>
      </c>
      <c r="D81" s="347">
        <v>0</v>
      </c>
      <c r="E81" s="347">
        <v>17393694</v>
      </c>
    </row>
    <row r="82" spans="1:5" ht="12.75">
      <c r="A82" s="345" t="s">
        <v>1002</v>
      </c>
      <c r="B82" s="346" t="s">
        <v>1003</v>
      </c>
      <c r="C82" s="347">
        <v>2798192528</v>
      </c>
      <c r="D82" s="347">
        <v>0</v>
      </c>
      <c r="E82" s="347">
        <v>2785273024</v>
      </c>
    </row>
    <row r="83" spans="1:5" ht="25.5">
      <c r="A83" s="348" t="s">
        <v>1004</v>
      </c>
      <c r="B83" s="349" t="s">
        <v>1005</v>
      </c>
      <c r="C83" s="350">
        <v>2879169724</v>
      </c>
      <c r="D83" s="350">
        <v>0</v>
      </c>
      <c r="E83" s="350">
        <v>2885895173</v>
      </c>
    </row>
    <row r="84" spans="1:5" ht="12.75">
      <c r="A84" s="348" t="s">
        <v>1006</v>
      </c>
      <c r="B84" s="349" t="s">
        <v>1007</v>
      </c>
      <c r="C84" s="350">
        <v>7732749553</v>
      </c>
      <c r="D84" s="350">
        <v>0</v>
      </c>
      <c r="E84" s="350">
        <v>7635228226</v>
      </c>
    </row>
  </sheetData>
  <sheetProtection/>
  <mergeCells count="1">
    <mergeCell ref="A1:E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&amp;L18. melléklet az 5/2022. (V.20.) önk. rendelethez Ft
</oddHeader>
  </headerFooter>
  <rowBreaks count="1" manualBreakCount="1">
    <brk id="62" max="4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C13"/>
  <sheetViews>
    <sheetView view="pageLayout" workbookViewId="0" topLeftCell="A1">
      <selection activeCell="B6" sqref="B6"/>
    </sheetView>
  </sheetViews>
  <sheetFormatPr defaultColWidth="9.140625" defaultRowHeight="12.75"/>
  <cols>
    <col min="1" max="1" width="8.28125" style="0" customWidth="1"/>
    <col min="2" max="2" width="41.00390625" style="0" customWidth="1"/>
    <col min="3" max="3" width="32.7109375" style="0" customWidth="1"/>
  </cols>
  <sheetData>
    <row r="1" spans="1:3" ht="12.75">
      <c r="A1" s="473" t="s">
        <v>1008</v>
      </c>
      <c r="B1" s="474"/>
      <c r="C1" s="474"/>
    </row>
    <row r="2" spans="1:3" ht="15">
      <c r="A2" s="344" t="s">
        <v>876</v>
      </c>
      <c r="B2" s="344" t="s">
        <v>91</v>
      </c>
      <c r="C2" s="344" t="s">
        <v>1009</v>
      </c>
    </row>
    <row r="3" spans="1:3" ht="15">
      <c r="A3" s="344">
        <v>1</v>
      </c>
      <c r="B3" s="344">
        <v>2</v>
      </c>
      <c r="C3" s="344">
        <v>3</v>
      </c>
    </row>
    <row r="4" spans="1:3" ht="25.5">
      <c r="A4" s="345" t="s">
        <v>880</v>
      </c>
      <c r="B4" s="346" t="s">
        <v>1010</v>
      </c>
      <c r="C4" s="347">
        <v>868135825</v>
      </c>
    </row>
    <row r="5" spans="1:3" ht="25.5">
      <c r="A5" s="345" t="s">
        <v>882</v>
      </c>
      <c r="B5" s="346" t="s">
        <v>1011</v>
      </c>
      <c r="C5" s="347">
        <v>1382762878</v>
      </c>
    </row>
    <row r="6" spans="1:3" ht="25.5">
      <c r="A6" s="348" t="s">
        <v>1012</v>
      </c>
      <c r="B6" s="349" t="s">
        <v>1013</v>
      </c>
      <c r="C6" s="350">
        <v>-514627053</v>
      </c>
    </row>
    <row r="7" spans="1:3" ht="25.5">
      <c r="A7" s="345" t="s">
        <v>884</v>
      </c>
      <c r="B7" s="346" t="s">
        <v>1014</v>
      </c>
      <c r="C7" s="347">
        <v>1264394544</v>
      </c>
    </row>
    <row r="8" spans="1:3" ht="25.5">
      <c r="A8" s="345" t="s">
        <v>886</v>
      </c>
      <c r="B8" s="346" t="s">
        <v>1015</v>
      </c>
      <c r="C8" s="347">
        <v>191139807</v>
      </c>
    </row>
    <row r="9" spans="1:3" ht="25.5">
      <c r="A9" s="348" t="s">
        <v>888</v>
      </c>
      <c r="B9" s="349" t="s">
        <v>1016</v>
      </c>
      <c r="C9" s="350">
        <v>1073254737</v>
      </c>
    </row>
    <row r="10" spans="1:3" ht="25.5">
      <c r="A10" s="348" t="s">
        <v>1017</v>
      </c>
      <c r="B10" s="349" t="s">
        <v>1018</v>
      </c>
      <c r="C10" s="350">
        <v>558627684</v>
      </c>
    </row>
    <row r="11" spans="1:3" ht="12.75">
      <c r="A11" s="348" t="s">
        <v>540</v>
      </c>
      <c r="B11" s="349" t="s">
        <v>1019</v>
      </c>
      <c r="C11" s="350">
        <v>558627684</v>
      </c>
    </row>
    <row r="12" spans="1:3" ht="38.25">
      <c r="A12" s="348" t="s">
        <v>143</v>
      </c>
      <c r="B12" s="349" t="s">
        <v>1020</v>
      </c>
      <c r="C12" s="350">
        <v>557866527</v>
      </c>
    </row>
    <row r="13" spans="1:3" ht="25.5">
      <c r="A13" s="348" t="s">
        <v>145</v>
      </c>
      <c r="B13" s="349" t="s">
        <v>1021</v>
      </c>
      <c r="C13" s="350">
        <v>761157</v>
      </c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r:id="rId1"/>
  <headerFooter>
    <oddHeader>&amp;L19. melléklet az 5/2022. (V.20.) önk. rendelethez Ft
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"/>
  <sheetViews>
    <sheetView tabSelected="1" view="pageLayout" workbookViewId="0" topLeftCell="A1">
      <selection activeCell="B6" sqref="B6"/>
    </sheetView>
  </sheetViews>
  <sheetFormatPr defaultColWidth="9.140625" defaultRowHeight="12.75"/>
  <cols>
    <col min="1" max="1" width="8.28125" style="0" customWidth="1"/>
    <col min="2" max="2" width="41.00390625" style="0" customWidth="1"/>
    <col min="3" max="9" width="14.7109375" style="0" customWidth="1"/>
  </cols>
  <sheetData>
    <row r="1" spans="1:9" ht="12.75">
      <c r="A1" s="473" t="s">
        <v>1022</v>
      </c>
      <c r="B1" s="474"/>
      <c r="C1" s="474"/>
      <c r="D1" s="474"/>
      <c r="E1" s="474"/>
      <c r="F1" s="474"/>
      <c r="G1" s="474"/>
      <c r="H1" s="474"/>
      <c r="I1" s="474"/>
    </row>
    <row r="2" spans="1:9" ht="75">
      <c r="A2" s="344" t="s">
        <v>876</v>
      </c>
      <c r="B2" s="344" t="s">
        <v>91</v>
      </c>
      <c r="C2" s="344" t="s">
        <v>1023</v>
      </c>
      <c r="D2" s="344" t="s">
        <v>1024</v>
      </c>
      <c r="E2" s="344" t="s">
        <v>1025</v>
      </c>
      <c r="F2" s="344" t="s">
        <v>1026</v>
      </c>
      <c r="G2" s="344" t="s">
        <v>1027</v>
      </c>
      <c r="H2" s="344" t="s">
        <v>1028</v>
      </c>
      <c r="I2" s="344" t="s">
        <v>1029</v>
      </c>
    </row>
    <row r="3" spans="1:9" ht="15">
      <c r="A3" s="344">
        <v>1</v>
      </c>
      <c r="B3" s="344">
        <v>2</v>
      </c>
      <c r="C3" s="344">
        <v>3</v>
      </c>
      <c r="D3" s="344">
        <v>4</v>
      </c>
      <c r="E3" s="344">
        <v>5</v>
      </c>
      <c r="F3" s="344">
        <v>6</v>
      </c>
      <c r="G3" s="344">
        <v>7</v>
      </c>
      <c r="H3" s="344">
        <v>8</v>
      </c>
      <c r="I3" s="344">
        <v>9</v>
      </c>
    </row>
    <row r="4" spans="1:9" ht="25.5">
      <c r="A4" s="348" t="s">
        <v>880</v>
      </c>
      <c r="B4" s="349" t="s">
        <v>1030</v>
      </c>
      <c r="C4" s="350">
        <v>74159448</v>
      </c>
      <c r="D4" s="350">
        <v>8734990010</v>
      </c>
      <c r="E4" s="350">
        <v>676072849</v>
      </c>
      <c r="F4" s="350">
        <v>0</v>
      </c>
      <c r="G4" s="350">
        <v>460770223</v>
      </c>
      <c r="H4" s="350">
        <v>0</v>
      </c>
      <c r="I4" s="350">
        <v>9945992530</v>
      </c>
    </row>
    <row r="5" spans="1:9" ht="25.5">
      <c r="A5" s="345" t="s">
        <v>882</v>
      </c>
      <c r="B5" s="346" t="s">
        <v>1031</v>
      </c>
      <c r="C5" s="347">
        <v>1013676</v>
      </c>
      <c r="D5" s="347">
        <v>0</v>
      </c>
      <c r="E5" s="347">
        <v>0</v>
      </c>
      <c r="F5" s="347">
        <v>0</v>
      </c>
      <c r="G5" s="347">
        <v>465647679</v>
      </c>
      <c r="H5" s="347">
        <v>0</v>
      </c>
      <c r="I5" s="347">
        <v>466661355</v>
      </c>
    </row>
    <row r="6" spans="1:9" ht="12.75">
      <c r="A6" s="345" t="s">
        <v>1012</v>
      </c>
      <c r="B6" s="346" t="s">
        <v>1032</v>
      </c>
      <c r="C6" s="347">
        <v>0</v>
      </c>
      <c r="D6" s="347">
        <v>0</v>
      </c>
      <c r="E6" s="347">
        <v>0</v>
      </c>
      <c r="F6" s="347">
        <v>0</v>
      </c>
      <c r="G6" s="347">
        <v>90172821</v>
      </c>
      <c r="H6" s="347">
        <v>0</v>
      </c>
      <c r="I6" s="347">
        <v>90172821</v>
      </c>
    </row>
    <row r="7" spans="1:9" ht="12.75">
      <c r="A7" s="345" t="s">
        <v>886</v>
      </c>
      <c r="B7" s="346" t="s">
        <v>1033</v>
      </c>
      <c r="C7" s="347">
        <v>0</v>
      </c>
      <c r="D7" s="347">
        <v>0</v>
      </c>
      <c r="E7" s="347">
        <v>6088283</v>
      </c>
      <c r="F7" s="347">
        <v>0</v>
      </c>
      <c r="G7" s="347">
        <v>0</v>
      </c>
      <c r="H7" s="347">
        <v>0</v>
      </c>
      <c r="I7" s="347">
        <v>6088283</v>
      </c>
    </row>
    <row r="8" spans="1:9" ht="12.75">
      <c r="A8" s="345" t="s">
        <v>1017</v>
      </c>
      <c r="B8" s="346" t="s">
        <v>1034</v>
      </c>
      <c r="C8" s="347">
        <v>1020024</v>
      </c>
      <c r="D8" s="347">
        <v>538132279</v>
      </c>
      <c r="E8" s="347">
        <v>63421854</v>
      </c>
      <c r="F8" s="347">
        <v>0</v>
      </c>
      <c r="G8" s="347">
        <v>0</v>
      </c>
      <c r="H8" s="347">
        <v>0</v>
      </c>
      <c r="I8" s="347">
        <v>602574157</v>
      </c>
    </row>
    <row r="9" spans="1:9" ht="12.75">
      <c r="A9" s="348" t="s">
        <v>890</v>
      </c>
      <c r="B9" s="349" t="s">
        <v>1035</v>
      </c>
      <c r="C9" s="350">
        <v>2033700</v>
      </c>
      <c r="D9" s="350">
        <v>538132279</v>
      </c>
      <c r="E9" s="350">
        <v>69510137</v>
      </c>
      <c r="F9" s="350">
        <v>0</v>
      </c>
      <c r="G9" s="350">
        <v>555820500</v>
      </c>
      <c r="H9" s="350">
        <v>0</v>
      </c>
      <c r="I9" s="350">
        <v>1165496616</v>
      </c>
    </row>
    <row r="10" spans="1:9" ht="12.75">
      <c r="A10" s="345" t="s">
        <v>1036</v>
      </c>
      <c r="B10" s="346" t="s">
        <v>1037</v>
      </c>
      <c r="C10" s="347">
        <v>0</v>
      </c>
      <c r="D10" s="347">
        <v>850000</v>
      </c>
      <c r="E10" s="347">
        <v>0</v>
      </c>
      <c r="F10" s="347">
        <v>0</v>
      </c>
      <c r="G10" s="347">
        <v>0</v>
      </c>
      <c r="H10" s="347">
        <v>0</v>
      </c>
      <c r="I10" s="347">
        <v>850000</v>
      </c>
    </row>
    <row r="11" spans="1:9" ht="12.75">
      <c r="A11" s="345" t="s">
        <v>533</v>
      </c>
      <c r="B11" s="346" t="s">
        <v>1038</v>
      </c>
      <c r="C11" s="347">
        <v>1020024</v>
      </c>
      <c r="D11" s="347">
        <v>8664000</v>
      </c>
      <c r="E11" s="347">
        <v>25281624</v>
      </c>
      <c r="F11" s="347">
        <v>0</v>
      </c>
      <c r="G11" s="347">
        <v>481189283</v>
      </c>
      <c r="H11" s="347">
        <v>0</v>
      </c>
      <c r="I11" s="347">
        <v>516154931</v>
      </c>
    </row>
    <row r="12" spans="1:9" ht="12.75">
      <c r="A12" s="348" t="s">
        <v>537</v>
      </c>
      <c r="B12" s="349" t="s">
        <v>1039</v>
      </c>
      <c r="C12" s="350">
        <v>1020024</v>
      </c>
      <c r="D12" s="350">
        <v>9514000</v>
      </c>
      <c r="E12" s="350">
        <v>25281624</v>
      </c>
      <c r="F12" s="350">
        <v>0</v>
      </c>
      <c r="G12" s="350">
        <v>481189283</v>
      </c>
      <c r="H12" s="350">
        <v>0</v>
      </c>
      <c r="I12" s="350">
        <v>517004931</v>
      </c>
    </row>
    <row r="13" spans="1:9" ht="12.75">
      <c r="A13" s="348" t="s">
        <v>540</v>
      </c>
      <c r="B13" s="349" t="s">
        <v>1040</v>
      </c>
      <c r="C13" s="350">
        <v>75173124</v>
      </c>
      <c r="D13" s="350">
        <v>9263608289</v>
      </c>
      <c r="E13" s="350">
        <v>720301362</v>
      </c>
      <c r="F13" s="350">
        <v>0</v>
      </c>
      <c r="G13" s="350">
        <v>535401440</v>
      </c>
      <c r="H13" s="350">
        <v>0</v>
      </c>
      <c r="I13" s="350">
        <v>10594484215</v>
      </c>
    </row>
    <row r="14" spans="1:9" ht="25.5">
      <c r="A14" s="348" t="s">
        <v>143</v>
      </c>
      <c r="B14" s="349" t="s">
        <v>1041</v>
      </c>
      <c r="C14" s="350">
        <v>73258310</v>
      </c>
      <c r="D14" s="350">
        <v>2906976816</v>
      </c>
      <c r="E14" s="350">
        <v>498615091</v>
      </c>
      <c r="F14" s="350">
        <v>0</v>
      </c>
      <c r="G14" s="350">
        <v>0</v>
      </c>
      <c r="H14" s="350">
        <v>0</v>
      </c>
      <c r="I14" s="350">
        <v>3478850217</v>
      </c>
    </row>
    <row r="15" spans="1:9" ht="12.75">
      <c r="A15" s="345" t="s">
        <v>145</v>
      </c>
      <c r="B15" s="346" t="s">
        <v>1042</v>
      </c>
      <c r="C15" s="347">
        <v>870919</v>
      </c>
      <c r="D15" s="347">
        <v>147072126</v>
      </c>
      <c r="E15" s="347">
        <v>56011731</v>
      </c>
      <c r="F15" s="347">
        <v>0</v>
      </c>
      <c r="G15" s="347">
        <v>0</v>
      </c>
      <c r="H15" s="347">
        <v>0</v>
      </c>
      <c r="I15" s="347">
        <v>203954776</v>
      </c>
    </row>
    <row r="16" spans="1:9" ht="25.5">
      <c r="A16" s="348" t="s">
        <v>147</v>
      </c>
      <c r="B16" s="349" t="s">
        <v>1043</v>
      </c>
      <c r="C16" s="350">
        <v>74129229</v>
      </c>
      <c r="D16" s="350">
        <v>3054048942</v>
      </c>
      <c r="E16" s="350">
        <v>554626822</v>
      </c>
      <c r="F16" s="350">
        <v>0</v>
      </c>
      <c r="G16" s="350">
        <v>0</v>
      </c>
      <c r="H16" s="350">
        <v>0</v>
      </c>
      <c r="I16" s="350">
        <v>3682804993</v>
      </c>
    </row>
    <row r="17" spans="1:9" ht="12.75">
      <c r="A17" s="348" t="s">
        <v>156</v>
      </c>
      <c r="B17" s="349" t="s">
        <v>1044</v>
      </c>
      <c r="C17" s="350">
        <v>74129229</v>
      </c>
      <c r="D17" s="350">
        <v>3054048942</v>
      </c>
      <c r="E17" s="350">
        <v>554626822</v>
      </c>
      <c r="F17" s="350">
        <v>0</v>
      </c>
      <c r="G17" s="350">
        <v>0</v>
      </c>
      <c r="H17" s="350">
        <v>0</v>
      </c>
      <c r="I17" s="350">
        <v>3682804993</v>
      </c>
    </row>
    <row r="18" spans="1:9" ht="12.75">
      <c r="A18" s="348" t="s">
        <v>157</v>
      </c>
      <c r="B18" s="349" t="s">
        <v>1045</v>
      </c>
      <c r="C18" s="350">
        <v>1043895</v>
      </c>
      <c r="D18" s="350">
        <v>6209559347</v>
      </c>
      <c r="E18" s="350">
        <v>165674540</v>
      </c>
      <c r="F18" s="350">
        <v>0</v>
      </c>
      <c r="G18" s="350">
        <v>535401440</v>
      </c>
      <c r="H18" s="350">
        <v>0</v>
      </c>
      <c r="I18" s="350">
        <v>6911679222</v>
      </c>
    </row>
    <row r="19" spans="1:9" ht="12.75">
      <c r="A19" s="345" t="s">
        <v>158</v>
      </c>
      <c r="B19" s="346" t="s">
        <v>1046</v>
      </c>
      <c r="C19" s="347">
        <v>74095172</v>
      </c>
      <c r="D19" s="347">
        <v>1746333738</v>
      </c>
      <c r="E19" s="347">
        <v>340718429</v>
      </c>
      <c r="F19" s="347">
        <v>0</v>
      </c>
      <c r="G19" s="347">
        <v>0</v>
      </c>
      <c r="H19" s="347">
        <v>0</v>
      </c>
      <c r="I19" s="347">
        <v>2161147339</v>
      </c>
    </row>
  </sheetData>
  <sheetProtection/>
  <mergeCells count="1">
    <mergeCell ref="A1:I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7" r:id="rId1"/>
  <headerFooter>
    <oddHeader>&amp;L20. melléklet az 5/2022. (V.20.) önk. rendelethez Ft
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1:F9"/>
  <sheetViews>
    <sheetView workbookViewId="0" topLeftCell="A1">
      <selection activeCell="E7" sqref="E7"/>
    </sheetView>
  </sheetViews>
  <sheetFormatPr defaultColWidth="9.140625" defaultRowHeight="12.75"/>
  <cols>
    <col min="4" max="4" width="33.140625" style="0" customWidth="1"/>
  </cols>
  <sheetData>
    <row r="1" spans="1:5" ht="15.75">
      <c r="A1" s="370" t="s">
        <v>176</v>
      </c>
      <c r="B1" s="370"/>
      <c r="C1" s="370"/>
      <c r="D1" s="370"/>
      <c r="E1" s="370"/>
    </row>
    <row r="2" spans="1:5" ht="15.75">
      <c r="A2" s="371" t="s">
        <v>106</v>
      </c>
      <c r="B2" s="371"/>
      <c r="C2" s="371"/>
      <c r="D2" s="371"/>
      <c r="E2" s="371"/>
    </row>
    <row r="3" spans="1:6" ht="25.5" customHeight="1">
      <c r="A3" s="53" t="s">
        <v>18</v>
      </c>
      <c r="B3" s="53" t="s">
        <v>19</v>
      </c>
      <c r="C3" s="53" t="s">
        <v>16</v>
      </c>
      <c r="D3" s="52" t="s">
        <v>17</v>
      </c>
      <c r="E3" s="55" t="s">
        <v>133</v>
      </c>
      <c r="F3" s="55" t="s">
        <v>177</v>
      </c>
    </row>
    <row r="4" spans="1:6" ht="15" customHeight="1">
      <c r="A4" s="46" t="s">
        <v>7</v>
      </c>
      <c r="B4" s="46" t="s">
        <v>78</v>
      </c>
      <c r="C4" s="49"/>
      <c r="D4" s="56" t="s">
        <v>107</v>
      </c>
      <c r="E4" s="35"/>
      <c r="F4" s="35"/>
    </row>
    <row r="5" spans="1:6" ht="15" customHeight="1">
      <c r="A5" s="1"/>
      <c r="B5" s="1"/>
      <c r="C5" s="49" t="s">
        <v>108</v>
      </c>
      <c r="D5" s="128" t="s">
        <v>88</v>
      </c>
      <c r="E5" s="2"/>
      <c r="F5" s="2"/>
    </row>
    <row r="6" spans="1:6" ht="30" customHeight="1">
      <c r="A6" s="1"/>
      <c r="B6" s="1"/>
      <c r="C6" s="6"/>
      <c r="D6" s="57" t="s">
        <v>121</v>
      </c>
      <c r="E6" s="58"/>
      <c r="F6" s="58"/>
    </row>
    <row r="7" spans="1:6" ht="58.5" customHeight="1">
      <c r="A7" s="1"/>
      <c r="B7" s="1"/>
      <c r="C7" s="6"/>
      <c r="D7" s="24" t="s">
        <v>119</v>
      </c>
      <c r="E7" s="58"/>
      <c r="F7" s="58"/>
    </row>
    <row r="8" spans="1:6" ht="30" customHeight="1">
      <c r="A8" s="1"/>
      <c r="B8" s="1"/>
      <c r="C8" s="6"/>
      <c r="D8" s="127" t="s">
        <v>125</v>
      </c>
      <c r="E8" s="58"/>
      <c r="F8" s="58"/>
    </row>
    <row r="9" spans="1:6" ht="17.25" customHeight="1">
      <c r="A9" s="119"/>
      <c r="B9" s="119"/>
      <c r="C9" s="120"/>
      <c r="D9" s="122" t="s">
        <v>2</v>
      </c>
      <c r="E9" s="115">
        <f>SUM(E6:E8)</f>
        <v>0</v>
      </c>
      <c r="F9" s="115">
        <f>SUM(F6:F8)</f>
        <v>0</v>
      </c>
    </row>
  </sheetData>
  <sheetProtection/>
  <mergeCells count="2">
    <mergeCell ref="A1:E1"/>
    <mergeCell ref="A2:E2"/>
  </mergeCells>
  <printOptions headings="1"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&amp;L4. melléklet a .../2017. (...) önk.rendelethez
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</sheetPr>
  <dimension ref="A1:F39"/>
  <sheetViews>
    <sheetView workbookViewId="0" topLeftCell="A1">
      <selection activeCell="J19" sqref="J19"/>
    </sheetView>
  </sheetViews>
  <sheetFormatPr defaultColWidth="9.140625" defaultRowHeight="12.75"/>
  <cols>
    <col min="1" max="1" width="66.28125" style="0" customWidth="1"/>
    <col min="3" max="5" width="11.8515625" style="0" bestFit="1" customWidth="1"/>
  </cols>
  <sheetData>
    <row r="1" spans="1:6" ht="15.75">
      <c r="A1" s="469" t="s">
        <v>134</v>
      </c>
      <c r="B1" s="469"/>
      <c r="C1" s="469"/>
      <c r="D1" s="469"/>
      <c r="E1" s="469"/>
      <c r="F1" s="469"/>
    </row>
    <row r="2" spans="1:6" ht="15.75">
      <c r="A2" s="469" t="s">
        <v>178</v>
      </c>
      <c r="B2" s="469"/>
      <c r="C2" s="469"/>
      <c r="D2" s="469"/>
      <c r="E2" s="469"/>
      <c r="F2" s="469"/>
    </row>
    <row r="3" spans="1:6" ht="12.75">
      <c r="A3" s="470" t="s">
        <v>135</v>
      </c>
      <c r="B3" s="470"/>
      <c r="C3" s="470"/>
      <c r="D3" s="470"/>
      <c r="E3" s="470"/>
      <c r="F3" s="470"/>
    </row>
    <row r="4" spans="1:6" ht="12.75">
      <c r="A4" s="131" t="s">
        <v>91</v>
      </c>
      <c r="B4" s="132" t="s">
        <v>122</v>
      </c>
      <c r="C4" s="133" t="s">
        <v>136</v>
      </c>
      <c r="D4" s="134" t="s">
        <v>137</v>
      </c>
      <c r="E4" s="135" t="s">
        <v>175</v>
      </c>
      <c r="F4" s="136" t="s">
        <v>179</v>
      </c>
    </row>
    <row r="5" spans="1:6" ht="12.75">
      <c r="A5" s="131">
        <v>1</v>
      </c>
      <c r="B5" s="137">
        <v>2</v>
      </c>
      <c r="C5" s="131">
        <v>3</v>
      </c>
      <c r="D5" s="138">
        <v>4</v>
      </c>
      <c r="E5" s="138">
        <v>5</v>
      </c>
      <c r="F5" s="139"/>
    </row>
    <row r="6" spans="1:6" ht="12.75">
      <c r="A6" s="471" t="s">
        <v>138</v>
      </c>
      <c r="B6" s="472"/>
      <c r="C6" s="472"/>
      <c r="D6" s="472"/>
      <c r="E6" s="472"/>
      <c r="F6" s="472"/>
    </row>
    <row r="7" spans="1:6" ht="12.75">
      <c r="A7" s="140" t="s">
        <v>34</v>
      </c>
      <c r="B7" s="141">
        <v>1</v>
      </c>
      <c r="C7" s="142">
        <v>382164</v>
      </c>
      <c r="D7" s="143">
        <f aca="true" t="shared" si="0" ref="D7:F11">C7*1.05</f>
        <v>401272.2</v>
      </c>
      <c r="E7" s="143">
        <f t="shared" si="0"/>
        <v>421335.81000000006</v>
      </c>
      <c r="F7" s="143">
        <f t="shared" si="0"/>
        <v>442402.60050000006</v>
      </c>
    </row>
    <row r="8" spans="1:6" ht="12.75">
      <c r="A8" s="140" t="s">
        <v>40</v>
      </c>
      <c r="B8" s="141">
        <v>2</v>
      </c>
      <c r="C8" s="142">
        <v>149846</v>
      </c>
      <c r="D8" s="143">
        <f t="shared" si="0"/>
        <v>157338.30000000002</v>
      </c>
      <c r="E8" s="143">
        <f t="shared" si="0"/>
        <v>165205.21500000003</v>
      </c>
      <c r="F8" s="143">
        <f t="shared" si="0"/>
        <v>173465.47575000004</v>
      </c>
    </row>
    <row r="9" spans="1:6" ht="12.75">
      <c r="A9" s="140" t="s">
        <v>42</v>
      </c>
      <c r="B9" s="141">
        <v>3</v>
      </c>
      <c r="C9" s="142">
        <v>132572</v>
      </c>
      <c r="D9" s="143">
        <f t="shared" si="0"/>
        <v>139200.6</v>
      </c>
      <c r="E9" s="143">
        <f t="shared" si="0"/>
        <v>146160.63</v>
      </c>
      <c r="F9" s="143">
        <f t="shared" si="0"/>
        <v>153468.66150000002</v>
      </c>
    </row>
    <row r="10" spans="1:6" ht="12.75">
      <c r="A10" s="140" t="s">
        <v>48</v>
      </c>
      <c r="B10" s="141">
        <v>4</v>
      </c>
      <c r="C10" s="142"/>
      <c r="D10" s="143">
        <f t="shared" si="0"/>
        <v>0</v>
      </c>
      <c r="E10" s="143">
        <f t="shared" si="0"/>
        <v>0</v>
      </c>
      <c r="F10" s="143">
        <f t="shared" si="0"/>
        <v>0</v>
      </c>
    </row>
    <row r="11" spans="1:6" ht="25.5">
      <c r="A11" s="140" t="s">
        <v>139</v>
      </c>
      <c r="B11" s="141">
        <v>5</v>
      </c>
      <c r="C11" s="142">
        <v>17135</v>
      </c>
      <c r="D11" s="143">
        <f t="shared" si="0"/>
        <v>17991.75</v>
      </c>
      <c r="E11" s="143">
        <f t="shared" si="0"/>
        <v>18891.3375</v>
      </c>
      <c r="F11" s="143">
        <f t="shared" si="0"/>
        <v>19835.904375000002</v>
      </c>
    </row>
    <row r="12" spans="1:6" ht="12.75">
      <c r="A12" s="144" t="s">
        <v>140</v>
      </c>
      <c r="B12" s="145">
        <v>6</v>
      </c>
      <c r="C12" s="146">
        <f>SUM(C7:C11)</f>
        <v>681717</v>
      </c>
      <c r="D12" s="147">
        <f>SUM(D7:D11)</f>
        <v>715802.85</v>
      </c>
      <c r="E12" s="148">
        <f>SUM(E7:E11)</f>
        <v>751592.9925000002</v>
      </c>
      <c r="F12" s="148">
        <f>SUM(F7:F11)</f>
        <v>789172.6421250002</v>
      </c>
    </row>
    <row r="13" spans="1:6" ht="12.75">
      <c r="A13" s="140" t="s">
        <v>3</v>
      </c>
      <c r="B13" s="141">
        <v>7</v>
      </c>
      <c r="C13" s="142">
        <v>229795</v>
      </c>
      <c r="D13" s="143">
        <f>C13*1.0505</f>
        <v>241399.6475</v>
      </c>
      <c r="E13" s="143">
        <f>D13*1.0505</f>
        <v>253590.32969875</v>
      </c>
      <c r="F13" s="143">
        <f>E13*1.0505</f>
        <v>266396.6413485369</v>
      </c>
    </row>
    <row r="14" spans="1:6" ht="12.75">
      <c r="A14" s="140" t="s">
        <v>71</v>
      </c>
      <c r="B14" s="141">
        <v>8</v>
      </c>
      <c r="C14" s="142">
        <v>52321</v>
      </c>
      <c r="D14" s="143">
        <f aca="true" t="shared" si="1" ref="D14:F20">C14*1.0505</f>
        <v>54963.2105</v>
      </c>
      <c r="E14" s="143">
        <f t="shared" si="1"/>
        <v>57738.85263025</v>
      </c>
      <c r="F14" s="143">
        <f t="shared" si="1"/>
        <v>60654.664688077624</v>
      </c>
    </row>
    <row r="15" spans="1:6" ht="12.75">
      <c r="A15" s="140" t="s">
        <v>0</v>
      </c>
      <c r="B15" s="141">
        <v>9</v>
      </c>
      <c r="C15" s="142">
        <v>261874</v>
      </c>
      <c r="D15" s="143">
        <f t="shared" si="1"/>
        <v>275098.637</v>
      </c>
      <c r="E15" s="143">
        <f t="shared" si="1"/>
        <v>288991.11816849996</v>
      </c>
      <c r="F15" s="143">
        <f t="shared" si="1"/>
        <v>303585.1696360092</v>
      </c>
    </row>
    <row r="16" spans="1:6" ht="12.75">
      <c r="A16" s="140" t="s">
        <v>79</v>
      </c>
      <c r="B16" s="141">
        <v>10</v>
      </c>
      <c r="C16" s="142">
        <v>24584</v>
      </c>
      <c r="D16" s="143">
        <f t="shared" si="1"/>
        <v>25825.492</v>
      </c>
      <c r="E16" s="143">
        <f t="shared" si="1"/>
        <v>27129.679345999997</v>
      </c>
      <c r="F16" s="143">
        <f t="shared" si="1"/>
        <v>28499.728152972995</v>
      </c>
    </row>
    <row r="17" spans="1:6" ht="12.75">
      <c r="A17" s="140" t="s">
        <v>80</v>
      </c>
      <c r="B17" s="141">
        <v>11</v>
      </c>
      <c r="C17" s="142">
        <f>C18+C19+C20</f>
        <v>169052</v>
      </c>
      <c r="D17" s="143">
        <f t="shared" si="1"/>
        <v>177589.126</v>
      </c>
      <c r="E17" s="143">
        <f t="shared" si="1"/>
        <v>186557.37686299998</v>
      </c>
      <c r="F17" s="143">
        <f t="shared" si="1"/>
        <v>195978.52439458147</v>
      </c>
    </row>
    <row r="18" spans="1:6" ht="12.75">
      <c r="A18" s="140" t="s">
        <v>81</v>
      </c>
      <c r="B18" s="141">
        <v>12</v>
      </c>
      <c r="C18" s="142">
        <v>141523</v>
      </c>
      <c r="D18" s="143">
        <f t="shared" si="1"/>
        <v>148669.9115</v>
      </c>
      <c r="E18" s="143">
        <f t="shared" si="1"/>
        <v>156177.74203075</v>
      </c>
      <c r="F18" s="143">
        <f t="shared" si="1"/>
        <v>164064.71800330287</v>
      </c>
    </row>
    <row r="19" spans="1:6" ht="12.75">
      <c r="A19" s="140" t="s">
        <v>83</v>
      </c>
      <c r="B19" s="141">
        <v>13</v>
      </c>
      <c r="C19" s="142">
        <v>17601</v>
      </c>
      <c r="D19" s="143">
        <f t="shared" si="1"/>
        <v>18489.8505</v>
      </c>
      <c r="E19" s="143">
        <f t="shared" si="1"/>
        <v>19423.58795025</v>
      </c>
      <c r="F19" s="143">
        <f t="shared" si="1"/>
        <v>20404.479141737625</v>
      </c>
    </row>
    <row r="20" spans="1:6" ht="12.75">
      <c r="A20" s="140" t="s">
        <v>86</v>
      </c>
      <c r="B20" s="141">
        <v>14</v>
      </c>
      <c r="C20" s="142">
        <v>9928</v>
      </c>
      <c r="D20" s="143">
        <f t="shared" si="1"/>
        <v>10429.364</v>
      </c>
      <c r="E20" s="143">
        <f t="shared" si="1"/>
        <v>10956.046881999999</v>
      </c>
      <c r="F20" s="143">
        <f t="shared" si="1"/>
        <v>11509.327249540998</v>
      </c>
    </row>
    <row r="21" spans="1:6" ht="12.75">
      <c r="A21" s="144" t="s">
        <v>141</v>
      </c>
      <c r="B21" s="145">
        <v>15</v>
      </c>
      <c r="C21" s="146">
        <f>C13+C14+C15+C16+C17</f>
        <v>737626</v>
      </c>
      <c r="D21" s="146">
        <f>D13+D14+D15+D16+D17</f>
        <v>774876.1129999999</v>
      </c>
      <c r="E21" s="148">
        <f>SUM(E13:E17)</f>
        <v>814007.3567064999</v>
      </c>
      <c r="F21" s="148">
        <f>SUM(F13:F17)</f>
        <v>855114.7282201782</v>
      </c>
    </row>
    <row r="22" spans="1:6" ht="12.75">
      <c r="A22" s="471" t="s">
        <v>142</v>
      </c>
      <c r="B22" s="472"/>
      <c r="C22" s="472"/>
      <c r="D22" s="472"/>
      <c r="E22" s="472"/>
      <c r="F22" s="472"/>
    </row>
    <row r="23" spans="1:6" ht="12.75">
      <c r="A23" s="140" t="s">
        <v>35</v>
      </c>
      <c r="B23" s="149" t="s">
        <v>143</v>
      </c>
      <c r="C23" s="150">
        <v>51408</v>
      </c>
      <c r="D23" s="139">
        <f aca="true" t="shared" si="2" ref="D23:F26">C23*1.05</f>
        <v>53978.4</v>
      </c>
      <c r="E23" s="139">
        <f t="shared" si="2"/>
        <v>56677.32000000001</v>
      </c>
      <c r="F23" s="139">
        <f t="shared" si="2"/>
        <v>59511.18600000001</v>
      </c>
    </row>
    <row r="24" spans="1:6" ht="12.75">
      <c r="A24" s="140" t="s">
        <v>144</v>
      </c>
      <c r="B24" s="149" t="s">
        <v>145</v>
      </c>
      <c r="C24" s="151"/>
      <c r="D24" s="139">
        <f t="shared" si="2"/>
        <v>0</v>
      </c>
      <c r="E24" s="139">
        <f t="shared" si="2"/>
        <v>0</v>
      </c>
      <c r="F24" s="139">
        <f t="shared" si="2"/>
        <v>0</v>
      </c>
    </row>
    <row r="25" spans="1:6" ht="12.75">
      <c r="A25" s="140" t="s">
        <v>52</v>
      </c>
      <c r="B25" s="149" t="s">
        <v>146</v>
      </c>
      <c r="C25" s="151">
        <v>13050</v>
      </c>
      <c r="D25" s="139">
        <f t="shared" si="2"/>
        <v>13702.5</v>
      </c>
      <c r="E25" s="139">
        <f t="shared" si="2"/>
        <v>14387.625</v>
      </c>
      <c r="F25" s="139">
        <f t="shared" si="2"/>
        <v>15107.00625</v>
      </c>
    </row>
    <row r="26" spans="1:6" ht="12.75">
      <c r="A26" s="140" t="s">
        <v>58</v>
      </c>
      <c r="B26" s="149" t="s">
        <v>147</v>
      </c>
      <c r="C26" s="151">
        <v>230000</v>
      </c>
      <c r="D26" s="139">
        <f t="shared" si="2"/>
        <v>241500</v>
      </c>
      <c r="E26" s="139">
        <f t="shared" si="2"/>
        <v>253575</v>
      </c>
      <c r="F26" s="139">
        <f t="shared" si="2"/>
        <v>266253.75</v>
      </c>
    </row>
    <row r="27" spans="1:6" ht="12.75">
      <c r="A27" s="144" t="s">
        <v>148</v>
      </c>
      <c r="B27" s="149" t="s">
        <v>149</v>
      </c>
      <c r="C27" s="152">
        <f>SUM(C23:C26)</f>
        <v>294458</v>
      </c>
      <c r="D27" s="153">
        <f>SUM(D24:D26)</f>
        <v>255202.5</v>
      </c>
      <c r="E27" s="154">
        <f>SUM(E24:E26)</f>
        <v>267962.625</v>
      </c>
      <c r="F27" s="148">
        <f>SUM(F24:F26)</f>
        <v>281360.75625</v>
      </c>
    </row>
    <row r="28" spans="1:6" ht="12.75">
      <c r="A28" s="140" t="s">
        <v>150</v>
      </c>
      <c r="B28" s="149" t="s">
        <v>151</v>
      </c>
      <c r="C28" s="151">
        <v>11253</v>
      </c>
      <c r="D28" s="139">
        <f aca="true" t="shared" si="3" ref="D28:F31">C28*1.05</f>
        <v>11815.65</v>
      </c>
      <c r="E28" s="139">
        <f t="shared" si="3"/>
        <v>12406.4325</v>
      </c>
      <c r="F28" s="139">
        <f t="shared" si="3"/>
        <v>13026.754125000001</v>
      </c>
    </row>
    <row r="29" spans="1:6" ht="12.75">
      <c r="A29" s="140" t="s">
        <v>152</v>
      </c>
      <c r="B29" s="149" t="s">
        <v>153</v>
      </c>
      <c r="C29" s="151">
        <v>20990</v>
      </c>
      <c r="D29" s="139">
        <f t="shared" si="3"/>
        <v>22039.5</v>
      </c>
      <c r="E29" s="139">
        <f t="shared" si="3"/>
        <v>23141.475000000002</v>
      </c>
      <c r="F29" s="139">
        <f t="shared" si="3"/>
        <v>24298.54875</v>
      </c>
    </row>
    <row r="30" spans="1:6" ht="12.75">
      <c r="A30" s="140" t="s">
        <v>88</v>
      </c>
      <c r="B30" s="149" t="s">
        <v>154</v>
      </c>
      <c r="C30" s="151"/>
      <c r="D30" s="139">
        <f t="shared" si="3"/>
        <v>0</v>
      </c>
      <c r="E30" s="139">
        <f t="shared" si="3"/>
        <v>0</v>
      </c>
      <c r="F30" s="139">
        <f t="shared" si="3"/>
        <v>0</v>
      </c>
    </row>
    <row r="31" spans="1:6" ht="12.75">
      <c r="A31" s="140" t="s">
        <v>155</v>
      </c>
      <c r="B31" s="149" t="s">
        <v>156</v>
      </c>
      <c r="C31" s="151"/>
      <c r="D31" s="139">
        <f t="shared" si="3"/>
        <v>0</v>
      </c>
      <c r="E31" s="139">
        <f t="shared" si="3"/>
        <v>0</v>
      </c>
      <c r="F31" s="139">
        <f t="shared" si="3"/>
        <v>0</v>
      </c>
    </row>
    <row r="32" spans="1:6" ht="12.75">
      <c r="A32" s="140" t="s">
        <v>89</v>
      </c>
      <c r="B32" s="149" t="s">
        <v>157</v>
      </c>
      <c r="C32" s="151"/>
      <c r="D32" s="139"/>
      <c r="E32" s="139"/>
      <c r="F32" s="139"/>
    </row>
    <row r="33" spans="1:6" ht="12.75">
      <c r="A33" s="140" t="s">
        <v>174</v>
      </c>
      <c r="B33" s="149" t="s">
        <v>158</v>
      </c>
      <c r="C33" s="151">
        <v>12097</v>
      </c>
      <c r="D33" s="139"/>
      <c r="E33" s="139"/>
      <c r="F33" s="139"/>
    </row>
    <row r="34" spans="1:6" ht="12.75">
      <c r="A34" s="140" t="s">
        <v>159</v>
      </c>
      <c r="B34" s="149" t="s">
        <v>160</v>
      </c>
      <c r="C34" s="151"/>
      <c r="D34" s="139"/>
      <c r="E34" s="139"/>
      <c r="F34" s="139"/>
    </row>
    <row r="35" spans="1:6" ht="12.75">
      <c r="A35" s="140" t="s">
        <v>161</v>
      </c>
      <c r="B35" s="149" t="s">
        <v>162</v>
      </c>
      <c r="C35" s="151"/>
      <c r="D35" s="139"/>
      <c r="E35" s="139"/>
      <c r="F35" s="139"/>
    </row>
    <row r="36" spans="1:6" ht="12.75">
      <c r="A36" s="140" t="s">
        <v>163</v>
      </c>
      <c r="B36" s="149" t="s">
        <v>164</v>
      </c>
      <c r="C36" s="151">
        <v>194209</v>
      </c>
      <c r="D36" s="139">
        <f>C36*1.05</f>
        <v>203919.45</v>
      </c>
      <c r="E36" s="139">
        <f>D36*1.05</f>
        <v>214115.42250000002</v>
      </c>
      <c r="F36" s="139">
        <f>E36*1.05</f>
        <v>224821.193625</v>
      </c>
    </row>
    <row r="37" spans="1:6" ht="12.75">
      <c r="A37" s="144" t="s">
        <v>165</v>
      </c>
      <c r="B37" s="149" t="s">
        <v>166</v>
      </c>
      <c r="C37" s="152">
        <f>C28+C29+C30+C34+C36+C33</f>
        <v>238549</v>
      </c>
      <c r="D37" s="155">
        <f>D28+D29+D30+D34</f>
        <v>33855.15</v>
      </c>
      <c r="E37" s="155">
        <f>E28+E29+E30+E34</f>
        <v>35547.9075</v>
      </c>
      <c r="F37" s="148">
        <f>SUM(F28:F36)</f>
        <v>262146.4965</v>
      </c>
    </row>
    <row r="38" spans="1:6" ht="12.75">
      <c r="A38" s="144" t="s">
        <v>167</v>
      </c>
      <c r="B38" s="149" t="s">
        <v>168</v>
      </c>
      <c r="C38" s="156">
        <f>C12+C27</f>
        <v>976175</v>
      </c>
      <c r="D38" s="157">
        <f>D12+D27</f>
        <v>971005.35</v>
      </c>
      <c r="E38" s="157">
        <f>E12+E27</f>
        <v>1019555.6175000002</v>
      </c>
      <c r="F38" s="139">
        <f>F12+F27</f>
        <v>1070533.3983750003</v>
      </c>
    </row>
    <row r="39" spans="1:6" ht="12.75">
      <c r="A39" s="144" t="s">
        <v>169</v>
      </c>
      <c r="B39" s="149" t="s">
        <v>170</v>
      </c>
      <c r="C39" s="156">
        <f>C21+C37</f>
        <v>976175</v>
      </c>
      <c r="D39" s="157">
        <f>D21+D37</f>
        <v>808731.2629999999</v>
      </c>
      <c r="E39" s="157">
        <f>E21+E37</f>
        <v>849555.2642064999</v>
      </c>
      <c r="F39" s="139">
        <f>F21+F37</f>
        <v>1117261.2247201782</v>
      </c>
    </row>
  </sheetData>
  <sheetProtection/>
  <mergeCells count="5">
    <mergeCell ref="A1:F1"/>
    <mergeCell ref="A2:F2"/>
    <mergeCell ref="A3:F3"/>
    <mergeCell ref="A6:F6"/>
    <mergeCell ref="A22:F22"/>
  </mergeCells>
  <printOptions/>
  <pageMargins left="0.7" right="0.7" top="0.75" bottom="0.75" header="0.3" footer="0.3"/>
  <pageSetup horizontalDpi="600" verticalDpi="600" orientation="landscape" paperSize="9" scale="97" r:id="rId1"/>
  <headerFooter>
    <oddHeader>&amp;L15. melléklet a .../2017. (....) önk. rendelethez, ezer Ft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Y56"/>
  <sheetViews>
    <sheetView view="pageLayout" zoomScale="85" zoomScalePageLayoutView="85" workbookViewId="0" topLeftCell="A1">
      <selection activeCell="D3" sqref="D3"/>
    </sheetView>
  </sheetViews>
  <sheetFormatPr defaultColWidth="9.140625" defaultRowHeight="12.75"/>
  <cols>
    <col min="1" max="1" width="7.7109375" style="15" customWidth="1"/>
    <col min="2" max="2" width="6.7109375" style="15" customWidth="1"/>
    <col min="3" max="3" width="7.00390625" style="15" customWidth="1"/>
    <col min="4" max="4" width="44.7109375" style="12" customWidth="1"/>
    <col min="5" max="5" width="13.421875" style="16" customWidth="1"/>
    <col min="6" max="6" width="15.28125" style="16" customWidth="1"/>
    <col min="7" max="7" width="10.57421875" style="16" customWidth="1"/>
    <col min="8" max="8" width="15.00390625" style="16" customWidth="1"/>
    <col min="9" max="9" width="0" style="0" hidden="1" customWidth="1"/>
    <col min="10" max="10" width="11.57421875" style="0" hidden="1" customWidth="1"/>
    <col min="11" max="11" width="13.140625" style="0" hidden="1" customWidth="1"/>
    <col min="12" max="12" width="0" style="0" hidden="1" customWidth="1"/>
    <col min="13" max="13" width="11.7109375" style="0" hidden="1" customWidth="1"/>
    <col min="14" max="14" width="0" style="0" hidden="1" customWidth="1"/>
    <col min="15" max="15" width="11.57421875" style="0" hidden="1" customWidth="1"/>
    <col min="16" max="16" width="13.140625" style="0" hidden="1" customWidth="1"/>
    <col min="17" max="17" width="0" style="0" hidden="1" customWidth="1"/>
    <col min="18" max="18" width="11.7109375" style="0" hidden="1" customWidth="1"/>
    <col min="19" max="19" width="0" style="0" hidden="1" customWidth="1"/>
    <col min="20" max="20" width="11.00390625" style="0" bestFit="1" customWidth="1"/>
    <col min="21" max="21" width="9.8515625" style="0" bestFit="1" customWidth="1"/>
    <col min="22" max="22" width="9.28125" style="0" bestFit="1" customWidth="1"/>
    <col min="23" max="23" width="11.00390625" style="0" bestFit="1" customWidth="1"/>
    <col min="24" max="24" width="12.421875" style="0" customWidth="1"/>
    <col min="25" max="25" width="13.421875" style="0" bestFit="1" customWidth="1"/>
  </cols>
  <sheetData>
    <row r="1" spans="1:25" ht="19.5" customHeight="1">
      <c r="A1" s="353" t="s">
        <v>279</v>
      </c>
      <c r="B1" s="353"/>
      <c r="C1" s="353"/>
      <c r="D1" s="353"/>
      <c r="E1" s="353"/>
      <c r="F1" s="353"/>
      <c r="G1" s="353"/>
      <c r="H1" s="353"/>
      <c r="I1" s="353"/>
      <c r="J1" s="353"/>
      <c r="K1" s="353"/>
      <c r="L1" s="353"/>
      <c r="M1" s="353"/>
      <c r="N1" s="353"/>
      <c r="O1" s="353"/>
      <c r="P1" s="353"/>
      <c r="Q1" s="353"/>
      <c r="R1" s="353"/>
      <c r="S1" s="353"/>
      <c r="T1" s="353"/>
      <c r="U1" s="353"/>
      <c r="V1" s="353"/>
      <c r="W1" s="353"/>
      <c r="X1" s="353"/>
      <c r="Y1" s="353"/>
    </row>
    <row r="2" spans="1:25" ht="24.75" customHeight="1">
      <c r="A2" s="354" t="s">
        <v>22</v>
      </c>
      <c r="B2" s="354"/>
      <c r="C2" s="354"/>
      <c r="D2" s="354"/>
      <c r="E2" s="354"/>
      <c r="F2" s="354"/>
      <c r="G2" s="354"/>
      <c r="H2" s="354"/>
      <c r="I2" s="354"/>
      <c r="J2" s="354"/>
      <c r="K2" s="354"/>
      <c r="L2" s="354"/>
      <c r="M2" s="354"/>
      <c r="N2" s="354"/>
      <c r="O2" s="354"/>
      <c r="P2" s="354"/>
      <c r="Q2" s="354"/>
      <c r="R2" s="354"/>
      <c r="S2" s="354"/>
      <c r="T2" s="354"/>
      <c r="U2" s="354"/>
      <c r="V2" s="354"/>
      <c r="W2" s="354"/>
      <c r="X2" s="354"/>
      <c r="Y2" s="354"/>
    </row>
    <row r="3" spans="1:25" s="8" customFormat="1" ht="124.5" customHeight="1">
      <c r="A3" s="82" t="s">
        <v>18</v>
      </c>
      <c r="B3" s="82" t="s">
        <v>19</v>
      </c>
      <c r="C3" s="82" t="s">
        <v>16</v>
      </c>
      <c r="D3" s="82" t="s">
        <v>17</v>
      </c>
      <c r="E3" s="32" t="s">
        <v>275</v>
      </c>
      <c r="F3" s="32" t="s">
        <v>276</v>
      </c>
      <c r="G3" s="32" t="s">
        <v>277</v>
      </c>
      <c r="H3" s="32" t="s">
        <v>2</v>
      </c>
      <c r="I3" s="253" t="s">
        <v>310</v>
      </c>
      <c r="J3" s="253" t="s">
        <v>311</v>
      </c>
      <c r="K3" s="254" t="s">
        <v>312</v>
      </c>
      <c r="L3" s="253" t="s">
        <v>313</v>
      </c>
      <c r="M3" s="253" t="s">
        <v>314</v>
      </c>
      <c r="N3" s="253" t="s">
        <v>310</v>
      </c>
      <c r="O3" s="253" t="s">
        <v>322</v>
      </c>
      <c r="P3" s="253" t="s">
        <v>323</v>
      </c>
      <c r="Q3" s="253" t="s">
        <v>324</v>
      </c>
      <c r="R3" s="253" t="s">
        <v>325</v>
      </c>
      <c r="S3" s="253" t="s">
        <v>310</v>
      </c>
      <c r="T3" s="253" t="s">
        <v>335</v>
      </c>
      <c r="U3" s="253" t="s">
        <v>336</v>
      </c>
      <c r="V3" s="253" t="s">
        <v>337</v>
      </c>
      <c r="W3" s="253" t="s">
        <v>338</v>
      </c>
      <c r="X3" s="253" t="s">
        <v>361</v>
      </c>
      <c r="Y3" s="253" t="s">
        <v>364</v>
      </c>
    </row>
    <row r="4" spans="1:25" s="9" customFormat="1" ht="31.5">
      <c r="A4" s="28" t="s">
        <v>6</v>
      </c>
      <c r="B4" s="28" t="s">
        <v>33</v>
      </c>
      <c r="C4" s="29"/>
      <c r="D4" s="30" t="s">
        <v>34</v>
      </c>
      <c r="E4" s="31">
        <f>SUM(E5:E11)</f>
        <v>415943</v>
      </c>
      <c r="F4" s="31">
        <f>SUM(F5:F11)</f>
        <v>13932</v>
      </c>
      <c r="G4" s="31">
        <f>SUM(G5:G11)</f>
        <v>0</v>
      </c>
      <c r="H4" s="31">
        <f>SUM(H5:H11)</f>
        <v>429875</v>
      </c>
      <c r="I4" s="259">
        <f aca="true" t="shared" si="0" ref="I4:R4">I5+I6+I7+I8+I9+I10+I11</f>
        <v>106840</v>
      </c>
      <c r="J4" s="259">
        <f t="shared" si="0"/>
        <v>425107</v>
      </c>
      <c r="K4" s="259">
        <f t="shared" si="0"/>
        <v>111608</v>
      </c>
      <c r="L4" s="259">
        <f t="shared" si="0"/>
        <v>0</v>
      </c>
      <c r="M4" s="259">
        <f t="shared" si="0"/>
        <v>536715</v>
      </c>
      <c r="N4" s="259">
        <f t="shared" si="0"/>
        <v>19830</v>
      </c>
      <c r="O4" s="259">
        <f t="shared" si="0"/>
        <v>418937</v>
      </c>
      <c r="P4" s="259">
        <f t="shared" si="0"/>
        <v>137608</v>
      </c>
      <c r="Q4" s="259">
        <f t="shared" si="0"/>
        <v>0</v>
      </c>
      <c r="R4" s="259">
        <f t="shared" si="0"/>
        <v>556545</v>
      </c>
      <c r="S4" s="259">
        <f aca="true" t="shared" si="1" ref="S4:X4">S5+S6+S7+S8+S9+S10+S11</f>
        <v>-127</v>
      </c>
      <c r="T4" s="259">
        <f t="shared" si="1"/>
        <v>441216</v>
      </c>
      <c r="U4" s="259">
        <f t="shared" si="1"/>
        <v>115202</v>
      </c>
      <c r="V4" s="259">
        <f t="shared" si="1"/>
        <v>0</v>
      </c>
      <c r="W4" s="259">
        <f t="shared" si="1"/>
        <v>556418</v>
      </c>
      <c r="X4" s="259">
        <f t="shared" si="1"/>
        <v>556418</v>
      </c>
      <c r="Y4" s="294">
        <f>X4/W4</f>
        <v>1</v>
      </c>
    </row>
    <row r="5" spans="1:25" ht="30" customHeight="1">
      <c r="A5" s="22"/>
      <c r="B5" s="22"/>
      <c r="C5" s="23" t="s">
        <v>28</v>
      </c>
      <c r="D5" s="24" t="s">
        <v>23</v>
      </c>
      <c r="E5" s="92">
        <v>169737</v>
      </c>
      <c r="F5" s="40"/>
      <c r="G5" s="40"/>
      <c r="H5" s="40">
        <f aca="true" t="shared" si="2" ref="H5:H14">SUM(E5:G5)</f>
        <v>169737</v>
      </c>
      <c r="I5" s="257">
        <v>645</v>
      </c>
      <c r="J5" s="257">
        <f>SUM(H5:I5)</f>
        <v>170382</v>
      </c>
      <c r="K5" s="257"/>
      <c r="L5" s="257"/>
      <c r="M5" s="257">
        <f>SUM(J5:L5)</f>
        <v>170382</v>
      </c>
      <c r="N5" s="257"/>
      <c r="O5" s="257">
        <f>SUM(M5:N5)</f>
        <v>170382</v>
      </c>
      <c r="P5" s="257"/>
      <c r="Q5" s="257"/>
      <c r="R5" s="257">
        <f>SUM(O5:Q5)</f>
        <v>170382</v>
      </c>
      <c r="S5" s="257"/>
      <c r="T5" s="257">
        <f>SUM(R5:S5)</f>
        <v>170382</v>
      </c>
      <c r="U5" s="257"/>
      <c r="V5" s="257"/>
      <c r="W5" s="257">
        <f>SUM(T5:V5)</f>
        <v>170382</v>
      </c>
      <c r="X5" s="238">
        <v>170382</v>
      </c>
      <c r="Y5" s="293">
        <f aca="true" t="shared" si="3" ref="Y5:Y39">X5/W5</f>
        <v>1</v>
      </c>
    </row>
    <row r="6" spans="1:25" ht="30" customHeight="1">
      <c r="A6" s="22"/>
      <c r="B6" s="22"/>
      <c r="C6" s="23" t="s">
        <v>29</v>
      </c>
      <c r="D6" s="24" t="s">
        <v>24</v>
      </c>
      <c r="E6" s="92">
        <v>104985</v>
      </c>
      <c r="F6" s="40"/>
      <c r="G6" s="40"/>
      <c r="H6" s="40">
        <f t="shared" si="2"/>
        <v>104985</v>
      </c>
      <c r="I6" s="257">
        <v>3192</v>
      </c>
      <c r="J6" s="257">
        <f>SUM(H6:I6)</f>
        <v>108177</v>
      </c>
      <c r="K6" s="257"/>
      <c r="L6" s="257"/>
      <c r="M6" s="257">
        <f aca="true" t="shared" si="4" ref="M6:M11">SUM(J6:L6)</f>
        <v>108177</v>
      </c>
      <c r="N6" s="257">
        <v>4548</v>
      </c>
      <c r="O6" s="257">
        <f>SUM(M6:N6)</f>
        <v>112725</v>
      </c>
      <c r="P6" s="257"/>
      <c r="Q6" s="257"/>
      <c r="R6" s="257">
        <f aca="true" t="shared" si="5" ref="R6:R11">SUM(O6:Q6)</f>
        <v>112725</v>
      </c>
      <c r="S6" s="257"/>
      <c r="T6" s="257">
        <f>SUM(R6:S6)</f>
        <v>112725</v>
      </c>
      <c r="U6" s="257"/>
      <c r="V6" s="257"/>
      <c r="W6" s="257">
        <f aca="true" t="shared" si="6" ref="W6:W11">SUM(T6:V6)</f>
        <v>112725</v>
      </c>
      <c r="X6" s="238">
        <v>112725</v>
      </c>
      <c r="Y6" s="293">
        <f t="shared" si="3"/>
        <v>1</v>
      </c>
    </row>
    <row r="7" spans="1:25" ht="30" customHeight="1">
      <c r="A7" s="22"/>
      <c r="B7" s="22"/>
      <c r="C7" s="23" t="s">
        <v>30</v>
      </c>
      <c r="D7" s="24" t="s">
        <v>25</v>
      </c>
      <c r="E7" s="92">
        <v>79779</v>
      </c>
      <c r="F7" s="40"/>
      <c r="G7" s="40"/>
      <c r="H7" s="40">
        <f t="shared" si="2"/>
        <v>79779</v>
      </c>
      <c r="I7" s="257">
        <v>3453</v>
      </c>
      <c r="J7" s="257">
        <f>SUM(H7:I7)</f>
        <v>83232</v>
      </c>
      <c r="K7" s="257"/>
      <c r="L7" s="257"/>
      <c r="M7" s="257">
        <f t="shared" si="4"/>
        <v>83232</v>
      </c>
      <c r="N7" s="257">
        <v>-183</v>
      </c>
      <c r="O7" s="257">
        <f>SUM(M7:N7)</f>
        <v>83049</v>
      </c>
      <c r="P7" s="257"/>
      <c r="Q7" s="257"/>
      <c r="R7" s="257">
        <f t="shared" si="5"/>
        <v>83049</v>
      </c>
      <c r="S7" s="257">
        <v>725</v>
      </c>
      <c r="T7" s="257">
        <f>SUM(R7:S7)</f>
        <v>83774</v>
      </c>
      <c r="U7" s="257"/>
      <c r="V7" s="257"/>
      <c r="W7" s="257">
        <f t="shared" si="6"/>
        <v>83774</v>
      </c>
      <c r="X7" s="238">
        <v>83774</v>
      </c>
      <c r="Y7" s="293">
        <f t="shared" si="3"/>
        <v>1</v>
      </c>
    </row>
    <row r="8" spans="1:25" ht="30" customHeight="1">
      <c r="A8" s="22"/>
      <c r="B8" s="22"/>
      <c r="C8" s="23" t="s">
        <v>31</v>
      </c>
      <c r="D8" s="24" t="s">
        <v>26</v>
      </c>
      <c r="E8" s="92">
        <v>10561</v>
      </c>
      <c r="F8" s="50"/>
      <c r="G8" s="50"/>
      <c r="H8" s="40">
        <f t="shared" si="2"/>
        <v>10561</v>
      </c>
      <c r="I8" s="257">
        <v>176</v>
      </c>
      <c r="J8" s="257">
        <f>SUM(H8:I8)</f>
        <v>10737</v>
      </c>
      <c r="K8" s="257"/>
      <c r="L8" s="257"/>
      <c r="M8" s="257">
        <f t="shared" si="4"/>
        <v>10737</v>
      </c>
      <c r="N8" s="257"/>
      <c r="O8" s="257">
        <f>SUM(M8:N8)</f>
        <v>10737</v>
      </c>
      <c r="P8" s="257"/>
      <c r="Q8" s="257"/>
      <c r="R8" s="257">
        <f t="shared" si="5"/>
        <v>10737</v>
      </c>
      <c r="S8" s="257">
        <v>509</v>
      </c>
      <c r="T8" s="257">
        <f>SUM(R8:S8)</f>
        <v>11246</v>
      </c>
      <c r="U8" s="257"/>
      <c r="V8" s="257"/>
      <c r="W8" s="257">
        <f t="shared" si="6"/>
        <v>11246</v>
      </c>
      <c r="X8" s="238">
        <v>11246</v>
      </c>
      <c r="Y8" s="293">
        <f t="shared" si="3"/>
        <v>1</v>
      </c>
    </row>
    <row r="9" spans="1:25" ht="30" customHeight="1">
      <c r="A9" s="22"/>
      <c r="B9" s="22"/>
      <c r="C9" s="23" t="s">
        <v>32</v>
      </c>
      <c r="D9" s="24" t="s">
        <v>27</v>
      </c>
      <c r="E9" s="40">
        <v>45000</v>
      </c>
      <c r="F9" s="40">
        <v>13932</v>
      </c>
      <c r="G9" s="41"/>
      <c r="H9" s="40">
        <f t="shared" si="2"/>
        <v>58932</v>
      </c>
      <c r="I9" s="257">
        <v>509</v>
      </c>
      <c r="J9" s="257">
        <v>45509</v>
      </c>
      <c r="K9" s="257">
        <v>13932</v>
      </c>
      <c r="L9" s="257"/>
      <c r="M9" s="257">
        <f t="shared" si="4"/>
        <v>59441</v>
      </c>
      <c r="N9" s="257">
        <v>15465</v>
      </c>
      <c r="O9" s="257">
        <v>34974</v>
      </c>
      <c r="P9" s="257">
        <v>39932</v>
      </c>
      <c r="Q9" s="257"/>
      <c r="R9" s="257">
        <f t="shared" si="5"/>
        <v>74906</v>
      </c>
      <c r="S9" s="257">
        <v>-18887</v>
      </c>
      <c r="T9" s="257">
        <v>56019</v>
      </c>
      <c r="U9" s="257"/>
      <c r="V9" s="257"/>
      <c r="W9" s="257">
        <f t="shared" si="6"/>
        <v>56019</v>
      </c>
      <c r="X9" s="238">
        <v>56019</v>
      </c>
      <c r="Y9" s="293">
        <f t="shared" si="3"/>
        <v>1</v>
      </c>
    </row>
    <row r="10" spans="1:25" ht="30" customHeight="1">
      <c r="A10" s="22"/>
      <c r="B10" s="22"/>
      <c r="C10" s="23" t="s">
        <v>318</v>
      </c>
      <c r="D10" s="24" t="s">
        <v>321</v>
      </c>
      <c r="E10" s="40"/>
      <c r="F10" s="40"/>
      <c r="G10" s="41"/>
      <c r="H10" s="40"/>
      <c r="I10" s="257">
        <v>1189</v>
      </c>
      <c r="J10" s="257">
        <v>1189</v>
      </c>
      <c r="K10" s="257"/>
      <c r="L10" s="257"/>
      <c r="M10" s="257">
        <f t="shared" si="4"/>
        <v>1189</v>
      </c>
      <c r="N10" s="257"/>
      <c r="O10" s="257">
        <v>1189</v>
      </c>
      <c r="P10" s="257"/>
      <c r="Q10" s="257"/>
      <c r="R10" s="257">
        <f t="shared" si="5"/>
        <v>1189</v>
      </c>
      <c r="S10" s="257"/>
      <c r="T10" s="257">
        <v>1189</v>
      </c>
      <c r="U10" s="257"/>
      <c r="V10" s="257"/>
      <c r="W10" s="257">
        <f t="shared" si="6"/>
        <v>1189</v>
      </c>
      <c r="X10" s="238">
        <v>1189</v>
      </c>
      <c r="Y10" s="293">
        <f t="shared" si="3"/>
        <v>1</v>
      </c>
    </row>
    <row r="11" spans="1:25" ht="30" customHeight="1">
      <c r="A11" s="22"/>
      <c r="B11" s="22"/>
      <c r="C11" s="23" t="s">
        <v>66</v>
      </c>
      <c r="D11" s="24" t="s">
        <v>67</v>
      </c>
      <c r="E11" s="71">
        <v>5881</v>
      </c>
      <c r="F11" s="71"/>
      <c r="G11" s="40"/>
      <c r="H11" s="40">
        <f t="shared" si="2"/>
        <v>5881</v>
      </c>
      <c r="I11" s="257">
        <v>97676</v>
      </c>
      <c r="J11" s="257">
        <v>5881</v>
      </c>
      <c r="K11" s="257">
        <v>97676</v>
      </c>
      <c r="L11" s="257"/>
      <c r="M11" s="257">
        <f t="shared" si="4"/>
        <v>103557</v>
      </c>
      <c r="N11" s="257"/>
      <c r="O11" s="257">
        <v>5881</v>
      </c>
      <c r="P11" s="257">
        <v>97676</v>
      </c>
      <c r="Q11" s="257"/>
      <c r="R11" s="257">
        <f t="shared" si="5"/>
        <v>103557</v>
      </c>
      <c r="S11" s="257">
        <v>17526</v>
      </c>
      <c r="T11" s="257">
        <v>5881</v>
      </c>
      <c r="U11" s="257">
        <v>115202</v>
      </c>
      <c r="V11" s="257"/>
      <c r="W11" s="257">
        <f t="shared" si="6"/>
        <v>121083</v>
      </c>
      <c r="X11" s="129">
        <v>121083</v>
      </c>
      <c r="Y11" s="293">
        <f t="shared" si="3"/>
        <v>1</v>
      </c>
    </row>
    <row r="12" spans="1:25" s="11" customFormat="1" ht="31.5">
      <c r="A12" s="28" t="s">
        <v>7</v>
      </c>
      <c r="B12" s="28" t="s">
        <v>36</v>
      </c>
      <c r="C12" s="29"/>
      <c r="D12" s="30" t="s">
        <v>35</v>
      </c>
      <c r="E12" s="31">
        <f>E13+E14</f>
        <v>0</v>
      </c>
      <c r="F12" s="31">
        <f>F13+F14</f>
        <v>13302</v>
      </c>
      <c r="G12" s="31">
        <f>G13+G14</f>
        <v>0</v>
      </c>
      <c r="H12" s="31">
        <f t="shared" si="2"/>
        <v>13302</v>
      </c>
      <c r="I12" s="259">
        <f aca="true" t="shared" si="7" ref="I12:R12">I13+I14</f>
        <v>0</v>
      </c>
      <c r="J12" s="259">
        <f t="shared" si="7"/>
        <v>0</v>
      </c>
      <c r="K12" s="259">
        <f t="shared" si="7"/>
        <v>13302</v>
      </c>
      <c r="L12" s="259">
        <f t="shared" si="7"/>
        <v>0</v>
      </c>
      <c r="M12" s="259">
        <f t="shared" si="7"/>
        <v>13302</v>
      </c>
      <c r="N12" s="259">
        <f t="shared" si="7"/>
        <v>72127</v>
      </c>
      <c r="O12" s="259">
        <f t="shared" si="7"/>
        <v>0</v>
      </c>
      <c r="P12" s="259">
        <f t="shared" si="7"/>
        <v>85429</v>
      </c>
      <c r="Q12" s="259">
        <f t="shared" si="7"/>
        <v>0</v>
      </c>
      <c r="R12" s="259">
        <f t="shared" si="7"/>
        <v>85429</v>
      </c>
      <c r="S12" s="259">
        <f aca="true" t="shared" si="8" ref="S12:X12">S13+S14</f>
        <v>0</v>
      </c>
      <c r="T12" s="259">
        <f t="shared" si="8"/>
        <v>0</v>
      </c>
      <c r="U12" s="259">
        <f t="shared" si="8"/>
        <v>85429</v>
      </c>
      <c r="V12" s="259">
        <f t="shared" si="8"/>
        <v>0</v>
      </c>
      <c r="W12" s="259">
        <f t="shared" si="8"/>
        <v>85429</v>
      </c>
      <c r="X12" s="259">
        <f t="shared" si="8"/>
        <v>84441</v>
      </c>
      <c r="Y12" s="295">
        <f t="shared" si="3"/>
        <v>0.9884348406278898</v>
      </c>
    </row>
    <row r="13" spans="1:25" ht="30" customHeight="1">
      <c r="A13" s="22"/>
      <c r="B13" s="22"/>
      <c r="C13" s="23" t="s">
        <v>37</v>
      </c>
      <c r="D13" s="24" t="s">
        <v>38</v>
      </c>
      <c r="E13" s="34"/>
      <c r="F13" s="195"/>
      <c r="G13" s="34">
        <v>0</v>
      </c>
      <c r="H13" s="33">
        <f t="shared" si="2"/>
        <v>0</v>
      </c>
      <c r="I13" s="238"/>
      <c r="J13" s="238"/>
      <c r="K13" s="238"/>
      <c r="L13" s="238"/>
      <c r="M13" s="238"/>
      <c r="N13" s="238">
        <v>15000</v>
      </c>
      <c r="O13" s="238"/>
      <c r="P13" s="238">
        <v>15000</v>
      </c>
      <c r="Q13" s="238"/>
      <c r="R13" s="238">
        <f>SUM(O13:Q13)</f>
        <v>15000</v>
      </c>
      <c r="S13" s="238"/>
      <c r="T13" s="238"/>
      <c r="U13" s="238">
        <v>15000</v>
      </c>
      <c r="V13" s="238"/>
      <c r="W13" s="238">
        <f>SUM(T13:V13)</f>
        <v>15000</v>
      </c>
      <c r="X13" s="257">
        <v>15000</v>
      </c>
      <c r="Y13" s="293">
        <f t="shared" si="3"/>
        <v>1</v>
      </c>
    </row>
    <row r="14" spans="1:25" s="36" customFormat="1" ht="30" customHeight="1">
      <c r="A14" s="22"/>
      <c r="B14" s="22"/>
      <c r="C14" s="23" t="s">
        <v>68</v>
      </c>
      <c r="D14" s="24" t="s">
        <v>69</v>
      </c>
      <c r="E14" s="129">
        <v>0</v>
      </c>
      <c r="F14" s="195">
        <v>13302</v>
      </c>
      <c r="G14" s="129"/>
      <c r="H14" s="40">
        <f t="shared" si="2"/>
        <v>13302</v>
      </c>
      <c r="I14" s="257"/>
      <c r="J14" s="257"/>
      <c r="K14" s="257">
        <v>13302</v>
      </c>
      <c r="L14" s="257"/>
      <c r="M14" s="257">
        <f>SUM(J14:L14)</f>
        <v>13302</v>
      </c>
      <c r="N14" s="257">
        <v>57127</v>
      </c>
      <c r="O14" s="257"/>
      <c r="P14" s="257">
        <v>70429</v>
      </c>
      <c r="Q14" s="257"/>
      <c r="R14" s="257">
        <f>SUM(O14:Q14)</f>
        <v>70429</v>
      </c>
      <c r="S14" s="257"/>
      <c r="T14" s="257"/>
      <c r="U14" s="257">
        <v>70429</v>
      </c>
      <c r="V14" s="257"/>
      <c r="W14" s="257">
        <f>SUM(T14:V14)</f>
        <v>70429</v>
      </c>
      <c r="X14" s="257">
        <v>69441</v>
      </c>
      <c r="Y14" s="293">
        <f t="shared" si="3"/>
        <v>0.9859716877990601</v>
      </c>
    </row>
    <row r="15" spans="1:25" s="11" customFormat="1" ht="30" customHeight="1">
      <c r="A15" s="28" t="s">
        <v>8</v>
      </c>
      <c r="B15" s="28" t="s">
        <v>39</v>
      </c>
      <c r="C15" s="29"/>
      <c r="D15" s="30" t="s">
        <v>40</v>
      </c>
      <c r="E15" s="31">
        <f>E18+E20+E24+E17</f>
        <v>107300</v>
      </c>
      <c r="F15" s="31">
        <v>0</v>
      </c>
      <c r="G15" s="31">
        <v>0</v>
      </c>
      <c r="H15" s="31">
        <f>SUM(E15:G15)</f>
        <v>107300</v>
      </c>
      <c r="I15" s="259">
        <f aca="true" t="shared" si="9" ref="I15:R15">I16+I18+I20+I24</f>
        <v>0</v>
      </c>
      <c r="J15" s="259">
        <f t="shared" si="9"/>
        <v>107300</v>
      </c>
      <c r="K15" s="259">
        <f t="shared" si="9"/>
        <v>0</v>
      </c>
      <c r="L15" s="259">
        <f t="shared" si="9"/>
        <v>0</v>
      </c>
      <c r="M15" s="259">
        <f t="shared" si="9"/>
        <v>107300</v>
      </c>
      <c r="N15" s="259">
        <f t="shared" si="9"/>
        <v>40000</v>
      </c>
      <c r="O15" s="259">
        <f t="shared" si="9"/>
        <v>147300</v>
      </c>
      <c r="P15" s="259">
        <f t="shared" si="9"/>
        <v>0</v>
      </c>
      <c r="Q15" s="259">
        <f t="shared" si="9"/>
        <v>0</v>
      </c>
      <c r="R15" s="259">
        <f t="shared" si="9"/>
        <v>147300</v>
      </c>
      <c r="S15" s="259">
        <f>S16+S18+S20+S24</f>
        <v>14198</v>
      </c>
      <c r="T15" s="259">
        <f>T16+T18+T20+T24</f>
        <v>161498</v>
      </c>
      <c r="U15" s="259">
        <f>U16+U18+U20+U24</f>
        <v>0</v>
      </c>
      <c r="V15" s="259">
        <f>V16+V18+V20+V24</f>
        <v>0</v>
      </c>
      <c r="W15" s="259">
        <f>W16+W18+W20+W24</f>
        <v>161498</v>
      </c>
      <c r="X15" s="259">
        <f>X18+X20+X24</f>
        <v>161498</v>
      </c>
      <c r="Y15" s="295">
        <f t="shared" si="3"/>
        <v>1</v>
      </c>
    </row>
    <row r="16" spans="1:25" s="11" customFormat="1" ht="30" customHeight="1">
      <c r="A16" s="47"/>
      <c r="B16" s="47"/>
      <c r="C16" s="26" t="s">
        <v>97</v>
      </c>
      <c r="D16" s="27" t="s">
        <v>98</v>
      </c>
      <c r="E16" s="76">
        <f>E17</f>
        <v>0</v>
      </c>
      <c r="F16" s="38">
        <f>F17</f>
        <v>0</v>
      </c>
      <c r="G16" s="38">
        <f>G17</f>
        <v>0</v>
      </c>
      <c r="H16" s="38">
        <f>SUM(E16:G16)</f>
        <v>0</v>
      </c>
      <c r="I16" s="256"/>
      <c r="J16" s="76">
        <f>J17</f>
        <v>0</v>
      </c>
      <c r="K16" s="38">
        <f>K17</f>
        <v>0</v>
      </c>
      <c r="L16" s="38">
        <f>L17</f>
        <v>0</v>
      </c>
      <c r="M16" s="38">
        <f>SUM(J16:L16)</f>
        <v>0</v>
      </c>
      <c r="N16" s="256"/>
      <c r="O16" s="76">
        <f>O17</f>
        <v>0</v>
      </c>
      <c r="P16" s="38">
        <f>P17</f>
        <v>0</v>
      </c>
      <c r="Q16" s="38">
        <f>Q17</f>
        <v>0</v>
      </c>
      <c r="R16" s="38">
        <f>SUM(O16:Q16)</f>
        <v>0</v>
      </c>
      <c r="S16" s="256"/>
      <c r="T16" s="76">
        <f>T17</f>
        <v>0</v>
      </c>
      <c r="U16" s="38">
        <f>U17</f>
        <v>0</v>
      </c>
      <c r="V16" s="38">
        <f>V17</f>
        <v>0</v>
      </c>
      <c r="W16" s="38">
        <f>SUM(T16:V16)</f>
        <v>0</v>
      </c>
      <c r="X16" s="239"/>
      <c r="Y16" s="293"/>
    </row>
    <row r="17" spans="1:25" s="9" customFormat="1" ht="30" customHeight="1">
      <c r="A17" s="51"/>
      <c r="B17" s="51"/>
      <c r="C17" s="23" t="s">
        <v>100</v>
      </c>
      <c r="D17" s="24" t="s">
        <v>99</v>
      </c>
      <c r="E17" s="71">
        <v>0</v>
      </c>
      <c r="F17" s="40"/>
      <c r="G17" s="40"/>
      <c r="H17" s="40">
        <f>SUM(E17:G17)</f>
        <v>0</v>
      </c>
      <c r="I17" s="255"/>
      <c r="J17" s="71">
        <v>0</v>
      </c>
      <c r="K17" s="40"/>
      <c r="L17" s="40"/>
      <c r="M17" s="40">
        <f>SUM(J17:L17)</f>
        <v>0</v>
      </c>
      <c r="N17" s="255"/>
      <c r="O17" s="71">
        <v>0</v>
      </c>
      <c r="P17" s="40"/>
      <c r="Q17" s="40"/>
      <c r="R17" s="40">
        <f>SUM(O17:Q17)</f>
        <v>0</v>
      </c>
      <c r="S17" s="255"/>
      <c r="T17" s="71">
        <v>0</v>
      </c>
      <c r="U17" s="40"/>
      <c r="V17" s="40"/>
      <c r="W17" s="40">
        <f>SUM(T17:V17)</f>
        <v>0</v>
      </c>
      <c r="X17" s="257"/>
      <c r="Y17" s="293"/>
    </row>
    <row r="18" spans="1:25" s="11" customFormat="1" ht="30" customHeight="1">
      <c r="A18" s="25"/>
      <c r="B18" s="25"/>
      <c r="C18" s="26" t="s">
        <v>59</v>
      </c>
      <c r="D18" s="27" t="s">
        <v>60</v>
      </c>
      <c r="E18" s="76">
        <f>E19</f>
        <v>17500</v>
      </c>
      <c r="F18" s="38">
        <f>F19</f>
        <v>0</v>
      </c>
      <c r="G18" s="38">
        <f>G19</f>
        <v>0</v>
      </c>
      <c r="H18" s="38">
        <f>SUM(E18:G18)</f>
        <v>17500</v>
      </c>
      <c r="I18" s="256"/>
      <c r="J18" s="76">
        <f>J19</f>
        <v>17500</v>
      </c>
      <c r="K18" s="38">
        <f>K19</f>
        <v>0</v>
      </c>
      <c r="L18" s="38">
        <f>L19</f>
        <v>0</v>
      </c>
      <c r="M18" s="38">
        <f>SUM(J18:L18)</f>
        <v>17500</v>
      </c>
      <c r="N18" s="256"/>
      <c r="O18" s="76">
        <f>O19</f>
        <v>17500</v>
      </c>
      <c r="P18" s="38">
        <f>P19</f>
        <v>0</v>
      </c>
      <c r="Q18" s="38">
        <f>Q19</f>
        <v>0</v>
      </c>
      <c r="R18" s="38">
        <f>SUM(O18:Q18)</f>
        <v>17500</v>
      </c>
      <c r="S18" s="264">
        <f>S19</f>
        <v>1645</v>
      </c>
      <c r="T18" s="76">
        <f>T19</f>
        <v>19145</v>
      </c>
      <c r="U18" s="38">
        <f>U19</f>
        <v>0</v>
      </c>
      <c r="V18" s="38">
        <f>V19</f>
        <v>0</v>
      </c>
      <c r="W18" s="38">
        <f>SUM(T18:V18)</f>
        <v>19145</v>
      </c>
      <c r="X18" s="239">
        <v>19145</v>
      </c>
      <c r="Y18" s="296">
        <f t="shared" si="3"/>
        <v>1</v>
      </c>
    </row>
    <row r="19" spans="1:25" s="11" customFormat="1" ht="30" customHeight="1">
      <c r="A19" s="25"/>
      <c r="B19" s="25"/>
      <c r="C19" s="26"/>
      <c r="D19" s="24" t="s">
        <v>61</v>
      </c>
      <c r="E19" s="71">
        <v>17500</v>
      </c>
      <c r="F19" s="38"/>
      <c r="G19" s="38"/>
      <c r="H19" s="40">
        <f>SUM(E19:G19)</f>
        <v>17500</v>
      </c>
      <c r="I19" s="256"/>
      <c r="J19" s="71">
        <v>17500</v>
      </c>
      <c r="K19" s="38"/>
      <c r="L19" s="38"/>
      <c r="M19" s="40">
        <f>SUM(J19:L19)</f>
        <v>17500</v>
      </c>
      <c r="N19" s="256"/>
      <c r="O19" s="71">
        <v>17500</v>
      </c>
      <c r="P19" s="38"/>
      <c r="Q19" s="38"/>
      <c r="R19" s="40">
        <f>SUM(O19:Q19)</f>
        <v>17500</v>
      </c>
      <c r="S19" s="195">
        <v>1645</v>
      </c>
      <c r="T19" s="71">
        <v>19145</v>
      </c>
      <c r="U19" s="38"/>
      <c r="V19" s="38"/>
      <c r="W19" s="40">
        <f>SUM(T19:V19)</f>
        <v>19145</v>
      </c>
      <c r="X19" s="257">
        <v>19145</v>
      </c>
      <c r="Y19" s="293">
        <f t="shared" si="3"/>
        <v>1</v>
      </c>
    </row>
    <row r="20" spans="1:25" s="11" customFormat="1" ht="30" customHeight="1">
      <c r="A20" s="25"/>
      <c r="B20" s="25"/>
      <c r="C20" s="26" t="s">
        <v>62</v>
      </c>
      <c r="D20" s="27" t="s">
        <v>92</v>
      </c>
      <c r="E20" s="76">
        <f>E21+E22+E23</f>
        <v>75200</v>
      </c>
      <c r="F20" s="38">
        <f>F21+F23</f>
        <v>0</v>
      </c>
      <c r="G20" s="38">
        <f>G21+G23</f>
        <v>0</v>
      </c>
      <c r="H20" s="38">
        <f>H21+H22+H23</f>
        <v>75200</v>
      </c>
      <c r="I20" s="256"/>
      <c r="J20" s="76">
        <f>J21+J22+J23</f>
        <v>75200</v>
      </c>
      <c r="K20" s="38">
        <f>K21+K23</f>
        <v>0</v>
      </c>
      <c r="L20" s="38">
        <f>L21+L23</f>
        <v>0</v>
      </c>
      <c r="M20" s="38">
        <f>M21+M22+M23</f>
        <v>75200</v>
      </c>
      <c r="N20" s="264">
        <f>N21</f>
        <v>40000</v>
      </c>
      <c r="O20" s="76">
        <f>O21+O22+O23</f>
        <v>115200</v>
      </c>
      <c r="P20" s="38">
        <f>P21+P23</f>
        <v>0</v>
      </c>
      <c r="Q20" s="38">
        <f>Q21+Q23</f>
        <v>0</v>
      </c>
      <c r="R20" s="38">
        <f>R21+R22+R23</f>
        <v>115200</v>
      </c>
      <c r="S20" s="264">
        <f>S21+S22</f>
        <v>11281</v>
      </c>
      <c r="T20" s="76">
        <f>T21+T22+T23</f>
        <v>126481</v>
      </c>
      <c r="U20" s="38">
        <f>U21+U23</f>
        <v>0</v>
      </c>
      <c r="V20" s="38">
        <f>V21+V23</f>
        <v>0</v>
      </c>
      <c r="W20" s="38">
        <f>W21+W22+W23</f>
        <v>126481</v>
      </c>
      <c r="X20" s="239">
        <v>126481</v>
      </c>
      <c r="Y20" s="296">
        <f t="shared" si="3"/>
        <v>1</v>
      </c>
    </row>
    <row r="21" spans="1:25" s="11" customFormat="1" ht="30" customHeight="1">
      <c r="A21" s="25"/>
      <c r="B21" s="25"/>
      <c r="C21" s="26"/>
      <c r="D21" s="24" t="s">
        <v>4</v>
      </c>
      <c r="E21" s="92">
        <v>75000</v>
      </c>
      <c r="F21" s="38"/>
      <c r="G21" s="38"/>
      <c r="H21" s="40">
        <f aca="true" t="shared" si="10" ref="H21:H26">SUM(E21:G21)</f>
        <v>75000</v>
      </c>
      <c r="I21" s="256"/>
      <c r="J21" s="92">
        <v>75000</v>
      </c>
      <c r="K21" s="38"/>
      <c r="L21" s="38"/>
      <c r="M21" s="40">
        <f aca="true" t="shared" si="11" ref="M21:M26">SUM(J21:L21)</f>
        <v>75000</v>
      </c>
      <c r="N21" s="195">
        <v>40000</v>
      </c>
      <c r="O21" s="92">
        <v>115000</v>
      </c>
      <c r="P21" s="38"/>
      <c r="Q21" s="38"/>
      <c r="R21" s="40">
        <f aca="true" t="shared" si="12" ref="R21:R26">SUM(O21:Q21)</f>
        <v>115000</v>
      </c>
      <c r="S21" s="195">
        <v>11481</v>
      </c>
      <c r="T21" s="92">
        <v>126481</v>
      </c>
      <c r="U21" s="38"/>
      <c r="V21" s="38"/>
      <c r="W21" s="40">
        <f aca="true" t="shared" si="13" ref="W21:W26">SUM(T21:V21)</f>
        <v>126481</v>
      </c>
      <c r="X21" s="257">
        <v>126481</v>
      </c>
      <c r="Y21" s="293">
        <f t="shared" si="3"/>
        <v>1</v>
      </c>
    </row>
    <row r="22" spans="1:25" s="11" customFormat="1" ht="30" customHeight="1">
      <c r="A22" s="25"/>
      <c r="B22" s="25"/>
      <c r="C22" s="26"/>
      <c r="D22" s="24" t="s">
        <v>101</v>
      </c>
      <c r="E22" s="92">
        <v>200</v>
      </c>
      <c r="F22" s="38"/>
      <c r="G22" s="38"/>
      <c r="H22" s="40">
        <f t="shared" si="10"/>
        <v>200</v>
      </c>
      <c r="I22" s="256"/>
      <c r="J22" s="92">
        <v>200</v>
      </c>
      <c r="K22" s="38"/>
      <c r="L22" s="38"/>
      <c r="M22" s="40">
        <f t="shared" si="11"/>
        <v>200</v>
      </c>
      <c r="N22" s="256"/>
      <c r="O22" s="92">
        <v>200</v>
      </c>
      <c r="P22" s="38"/>
      <c r="Q22" s="38"/>
      <c r="R22" s="40">
        <f t="shared" si="12"/>
        <v>200</v>
      </c>
      <c r="S22" s="195">
        <v>-200</v>
      </c>
      <c r="T22" s="92"/>
      <c r="U22" s="38"/>
      <c r="V22" s="38"/>
      <c r="W22" s="40">
        <f t="shared" si="13"/>
        <v>0</v>
      </c>
      <c r="X22" s="256"/>
      <c r="Y22" s="292"/>
    </row>
    <row r="23" spans="1:25" s="3" customFormat="1" ht="30" customHeight="1">
      <c r="A23" s="25"/>
      <c r="B23" s="25"/>
      <c r="C23" s="23" t="s">
        <v>96</v>
      </c>
      <c r="D23" s="24" t="s">
        <v>5</v>
      </c>
      <c r="E23" s="92">
        <v>0</v>
      </c>
      <c r="F23" s="38"/>
      <c r="G23" s="38"/>
      <c r="H23" s="40">
        <f t="shared" si="10"/>
        <v>0</v>
      </c>
      <c r="I23" s="239"/>
      <c r="J23" s="92">
        <v>0</v>
      </c>
      <c r="K23" s="38"/>
      <c r="L23" s="38"/>
      <c r="M23" s="40">
        <f t="shared" si="11"/>
        <v>0</v>
      </c>
      <c r="N23" s="239"/>
      <c r="O23" s="92">
        <v>0</v>
      </c>
      <c r="P23" s="38"/>
      <c r="Q23" s="38"/>
      <c r="R23" s="40">
        <f t="shared" si="12"/>
        <v>0</v>
      </c>
      <c r="S23" s="239"/>
      <c r="T23" s="92">
        <v>0</v>
      </c>
      <c r="U23" s="38"/>
      <c r="V23" s="38"/>
      <c r="W23" s="40">
        <f t="shared" si="13"/>
        <v>0</v>
      </c>
      <c r="X23" s="239"/>
      <c r="Y23" s="292"/>
    </row>
    <row r="24" spans="1:25" s="11" customFormat="1" ht="30" customHeight="1">
      <c r="A24" s="25"/>
      <c r="B24" s="25"/>
      <c r="C24" s="26" t="s">
        <v>63</v>
      </c>
      <c r="D24" s="27" t="s">
        <v>64</v>
      </c>
      <c r="E24" s="76">
        <f>E25+E26</f>
        <v>14600</v>
      </c>
      <c r="F24" s="38">
        <f>F25</f>
        <v>0</v>
      </c>
      <c r="G24" s="38">
        <f>G25</f>
        <v>0</v>
      </c>
      <c r="H24" s="38">
        <f t="shared" si="10"/>
        <v>14600</v>
      </c>
      <c r="I24" s="256"/>
      <c r="J24" s="76">
        <f>J25+J26</f>
        <v>14600</v>
      </c>
      <c r="K24" s="38">
        <f>K25</f>
        <v>0</v>
      </c>
      <c r="L24" s="38">
        <f>L25</f>
        <v>0</v>
      </c>
      <c r="M24" s="38">
        <f t="shared" si="11"/>
        <v>14600</v>
      </c>
      <c r="N24" s="256"/>
      <c r="O24" s="76">
        <f>O25+O26</f>
        <v>14600</v>
      </c>
      <c r="P24" s="38">
        <f>P25</f>
        <v>0</v>
      </c>
      <c r="Q24" s="38">
        <f>Q25</f>
        <v>0</v>
      </c>
      <c r="R24" s="38">
        <f t="shared" si="12"/>
        <v>14600</v>
      </c>
      <c r="S24" s="264">
        <f>SUM(S25:S27)</f>
        <v>1272</v>
      </c>
      <c r="T24" s="76">
        <f>T25+T26+T27</f>
        <v>15872</v>
      </c>
      <c r="U24" s="38">
        <f>U25</f>
        <v>0</v>
      </c>
      <c r="V24" s="38">
        <f>V25</f>
        <v>0</v>
      </c>
      <c r="W24" s="38">
        <f t="shared" si="13"/>
        <v>15872</v>
      </c>
      <c r="X24" s="239">
        <f>X25+X26+X27</f>
        <v>15872</v>
      </c>
      <c r="Y24" s="296">
        <f t="shared" si="3"/>
        <v>1</v>
      </c>
    </row>
    <row r="25" spans="1:25" s="3" customFormat="1" ht="30" customHeight="1">
      <c r="A25" s="25"/>
      <c r="B25" s="25"/>
      <c r="C25" s="26"/>
      <c r="D25" s="24" t="s">
        <v>65</v>
      </c>
      <c r="E25" s="71">
        <v>600</v>
      </c>
      <c r="F25" s="38"/>
      <c r="G25" s="38"/>
      <c r="H25" s="40">
        <f t="shared" si="10"/>
        <v>600</v>
      </c>
      <c r="I25" s="239"/>
      <c r="J25" s="71">
        <v>600</v>
      </c>
      <c r="K25" s="38"/>
      <c r="L25" s="38"/>
      <c r="M25" s="40">
        <f t="shared" si="11"/>
        <v>600</v>
      </c>
      <c r="N25" s="239"/>
      <c r="O25" s="71">
        <v>600</v>
      </c>
      <c r="P25" s="38"/>
      <c r="Q25" s="38"/>
      <c r="R25" s="40">
        <f t="shared" si="12"/>
        <v>600</v>
      </c>
      <c r="S25" s="257">
        <v>826</v>
      </c>
      <c r="T25" s="71">
        <v>1426</v>
      </c>
      <c r="U25" s="38"/>
      <c r="V25" s="38"/>
      <c r="W25" s="40">
        <f t="shared" si="13"/>
        <v>1426</v>
      </c>
      <c r="X25" s="257">
        <v>1426</v>
      </c>
      <c r="Y25" s="293">
        <f t="shared" si="3"/>
        <v>1</v>
      </c>
    </row>
    <row r="26" spans="1:25" s="126" customFormat="1" ht="30" customHeight="1">
      <c r="A26" s="25"/>
      <c r="B26" s="25"/>
      <c r="C26" s="26"/>
      <c r="D26" s="24" t="s">
        <v>124</v>
      </c>
      <c r="E26" s="71">
        <v>14000</v>
      </c>
      <c r="F26" s="38"/>
      <c r="G26" s="38"/>
      <c r="H26" s="40">
        <f t="shared" si="10"/>
        <v>14000</v>
      </c>
      <c r="I26" s="258"/>
      <c r="J26" s="71">
        <v>14000</v>
      </c>
      <c r="K26" s="38"/>
      <c r="L26" s="38"/>
      <c r="M26" s="40">
        <f t="shared" si="11"/>
        <v>14000</v>
      </c>
      <c r="N26" s="258"/>
      <c r="O26" s="71">
        <v>14000</v>
      </c>
      <c r="P26" s="38"/>
      <c r="Q26" s="38"/>
      <c r="R26" s="40">
        <f t="shared" si="12"/>
        <v>14000</v>
      </c>
      <c r="S26" s="129">
        <v>-489</v>
      </c>
      <c r="T26" s="71">
        <v>13511</v>
      </c>
      <c r="U26" s="38"/>
      <c r="V26" s="38"/>
      <c r="W26" s="40">
        <f t="shared" si="13"/>
        <v>13511</v>
      </c>
      <c r="X26" s="129">
        <v>13511</v>
      </c>
      <c r="Y26" s="293">
        <f t="shared" si="3"/>
        <v>1</v>
      </c>
    </row>
    <row r="27" spans="1:25" s="126" customFormat="1" ht="30" customHeight="1">
      <c r="A27" s="25"/>
      <c r="B27" s="25"/>
      <c r="C27" s="26"/>
      <c r="D27" s="24" t="s">
        <v>101</v>
      </c>
      <c r="E27" s="71"/>
      <c r="F27" s="38"/>
      <c r="G27" s="38"/>
      <c r="H27" s="40"/>
      <c r="I27" s="258"/>
      <c r="J27" s="71"/>
      <c r="K27" s="38"/>
      <c r="L27" s="38"/>
      <c r="M27" s="40"/>
      <c r="N27" s="258"/>
      <c r="O27" s="71"/>
      <c r="P27" s="38"/>
      <c r="Q27" s="38"/>
      <c r="R27" s="40"/>
      <c r="S27" s="129">
        <v>935</v>
      </c>
      <c r="T27" s="71">
        <f>SUM(R27:S27)</f>
        <v>935</v>
      </c>
      <c r="U27" s="38"/>
      <c r="V27" s="38"/>
      <c r="W27" s="40">
        <f>SUM(T27:V27)</f>
        <v>935</v>
      </c>
      <c r="X27" s="129">
        <v>935</v>
      </c>
      <c r="Y27" s="293">
        <f t="shared" si="3"/>
        <v>1</v>
      </c>
    </row>
    <row r="28" spans="1:25" s="11" customFormat="1" ht="30" customHeight="1">
      <c r="A28" s="28" t="s">
        <v>9</v>
      </c>
      <c r="B28" s="28" t="s">
        <v>41</v>
      </c>
      <c r="C28" s="29"/>
      <c r="D28" s="30" t="s">
        <v>42</v>
      </c>
      <c r="E28" s="31">
        <v>12345</v>
      </c>
      <c r="F28" s="31">
        <v>37229</v>
      </c>
      <c r="G28" s="31">
        <v>2000</v>
      </c>
      <c r="H28" s="31">
        <f>SUM(E28:G28)</f>
        <v>51574</v>
      </c>
      <c r="I28" s="259">
        <v>-499</v>
      </c>
      <c r="J28" s="259">
        <v>12345</v>
      </c>
      <c r="K28" s="259">
        <v>36730</v>
      </c>
      <c r="L28" s="259">
        <v>2000</v>
      </c>
      <c r="M28" s="259">
        <f>SUM(J28:L28)</f>
        <v>51075</v>
      </c>
      <c r="N28" s="259">
        <v>-557</v>
      </c>
      <c r="O28" s="259">
        <v>11788</v>
      </c>
      <c r="P28" s="259">
        <v>36730</v>
      </c>
      <c r="Q28" s="259">
        <v>2000</v>
      </c>
      <c r="R28" s="259">
        <f>SUM(O28:Q28)</f>
        <v>50518</v>
      </c>
      <c r="S28" s="259">
        <v>11254</v>
      </c>
      <c r="T28" s="259">
        <v>56188</v>
      </c>
      <c r="U28" s="259">
        <v>5584</v>
      </c>
      <c r="V28" s="259"/>
      <c r="W28" s="259">
        <f>SUM(T28:V28)</f>
        <v>61772</v>
      </c>
      <c r="X28" s="259">
        <v>60652</v>
      </c>
      <c r="Y28" s="295">
        <f t="shared" si="3"/>
        <v>0.9818688078741177</v>
      </c>
    </row>
    <row r="29" spans="1:25" s="11" customFormat="1" ht="30" customHeight="1">
      <c r="A29" s="22"/>
      <c r="B29" s="22"/>
      <c r="C29" s="23" t="s">
        <v>43</v>
      </c>
      <c r="D29" s="24" t="s">
        <v>44</v>
      </c>
      <c r="E29" s="40"/>
      <c r="F29" s="40">
        <v>0</v>
      </c>
      <c r="G29" s="40">
        <v>2000</v>
      </c>
      <c r="H29" s="40">
        <f>SUM(E29:G29)</f>
        <v>2000</v>
      </c>
      <c r="I29" s="239"/>
      <c r="J29" s="256"/>
      <c r="K29" s="256"/>
      <c r="L29" s="257">
        <v>2000</v>
      </c>
      <c r="M29" s="257">
        <f>SUM(I29:L29)</f>
        <v>2000</v>
      </c>
      <c r="N29" s="239"/>
      <c r="O29" s="256"/>
      <c r="P29" s="256"/>
      <c r="Q29" s="257">
        <v>2000</v>
      </c>
      <c r="R29" s="257">
        <f>SUM(N29:Q29)</f>
        <v>2000</v>
      </c>
      <c r="S29" s="257">
        <v>2438</v>
      </c>
      <c r="T29" s="195">
        <v>2438</v>
      </c>
      <c r="U29" s="256"/>
      <c r="V29" s="257"/>
      <c r="W29" s="257">
        <f>SUM(T29:V29)</f>
        <v>2438</v>
      </c>
      <c r="X29" s="257">
        <v>2443</v>
      </c>
      <c r="Y29" s="293">
        <f t="shared" si="3"/>
        <v>1.002050861361772</v>
      </c>
    </row>
    <row r="30" spans="1:25" s="11" customFormat="1" ht="30" customHeight="1">
      <c r="A30" s="28" t="s">
        <v>10</v>
      </c>
      <c r="B30" s="28" t="s">
        <v>45</v>
      </c>
      <c r="C30" s="29"/>
      <c r="D30" s="30" t="s">
        <v>46</v>
      </c>
      <c r="E30" s="45"/>
      <c r="F30" s="45"/>
      <c r="G30" s="45"/>
      <c r="H30" s="31">
        <f>SUM(E30:G30)</f>
        <v>0</v>
      </c>
      <c r="I30" s="259">
        <v>1745</v>
      </c>
      <c r="J30" s="259"/>
      <c r="K30" s="259">
        <v>1745</v>
      </c>
      <c r="L30" s="259"/>
      <c r="M30" s="259">
        <f>SUM(J30:L30)</f>
        <v>1745</v>
      </c>
      <c r="N30" s="259"/>
      <c r="O30" s="259"/>
      <c r="P30" s="259">
        <v>1745</v>
      </c>
      <c r="Q30" s="259"/>
      <c r="R30" s="259">
        <f>SUM(O30:Q30)</f>
        <v>1745</v>
      </c>
      <c r="S30" s="259"/>
      <c r="T30" s="259"/>
      <c r="U30" s="259">
        <v>1745</v>
      </c>
      <c r="V30" s="259"/>
      <c r="W30" s="259">
        <f>SUM(T30:V30)</f>
        <v>1745</v>
      </c>
      <c r="X30" s="259">
        <v>1722</v>
      </c>
      <c r="Y30" s="295">
        <f t="shared" si="3"/>
        <v>0.9868194842406877</v>
      </c>
    </row>
    <row r="31" spans="1:25" s="11" customFormat="1" ht="30" customHeight="1">
      <c r="A31" s="28" t="s">
        <v>20</v>
      </c>
      <c r="B31" s="28" t="s">
        <v>47</v>
      </c>
      <c r="C31" s="29"/>
      <c r="D31" s="30" t="s">
        <v>48</v>
      </c>
      <c r="E31" s="31">
        <f>E32+E33</f>
        <v>0</v>
      </c>
      <c r="F31" s="31">
        <f>F32+F33</f>
        <v>0</v>
      </c>
      <c r="G31" s="31">
        <f>G32+G33</f>
        <v>1014</v>
      </c>
      <c r="H31" s="31">
        <f>H32+H33</f>
        <v>1014</v>
      </c>
      <c r="I31" s="259">
        <f>I32+I33</f>
        <v>0</v>
      </c>
      <c r="J31" s="259"/>
      <c r="K31" s="259"/>
      <c r="L31" s="259">
        <v>1014</v>
      </c>
      <c r="M31" s="259">
        <v>1014</v>
      </c>
      <c r="N31" s="259">
        <f>N32+N33</f>
        <v>0</v>
      </c>
      <c r="O31" s="259"/>
      <c r="P31" s="259"/>
      <c r="Q31" s="259">
        <v>1014</v>
      </c>
      <c r="R31" s="259">
        <v>1014</v>
      </c>
      <c r="S31" s="259">
        <f>S32+S33</f>
        <v>0</v>
      </c>
      <c r="T31" s="259"/>
      <c r="U31" s="259"/>
      <c r="V31" s="259">
        <v>1014</v>
      </c>
      <c r="W31" s="259">
        <v>1014</v>
      </c>
      <c r="X31" s="259">
        <v>90</v>
      </c>
      <c r="Y31" s="295">
        <f t="shared" si="3"/>
        <v>0.08875739644970414</v>
      </c>
    </row>
    <row r="32" spans="1:25" s="11" customFormat="1" ht="30" customHeight="1">
      <c r="A32" s="22"/>
      <c r="B32" s="22"/>
      <c r="C32" s="23" t="s">
        <v>93</v>
      </c>
      <c r="D32" s="24" t="s">
        <v>94</v>
      </c>
      <c r="E32" s="39"/>
      <c r="F32" s="39"/>
      <c r="G32" s="40">
        <v>1014</v>
      </c>
      <c r="H32" s="40">
        <f>SUM(E32:G32)</f>
        <v>1014</v>
      </c>
      <c r="I32" s="256"/>
      <c r="J32" s="256"/>
      <c r="K32" s="256"/>
      <c r="L32" s="257">
        <v>1014</v>
      </c>
      <c r="M32" s="257">
        <v>1014</v>
      </c>
      <c r="N32" s="256"/>
      <c r="O32" s="256"/>
      <c r="P32" s="256"/>
      <c r="Q32" s="257">
        <v>1014</v>
      </c>
      <c r="R32" s="257">
        <v>1014</v>
      </c>
      <c r="S32" s="256"/>
      <c r="T32" s="256"/>
      <c r="U32" s="256"/>
      <c r="V32" s="257">
        <v>1014</v>
      </c>
      <c r="W32" s="257">
        <v>1014</v>
      </c>
      <c r="X32" s="257">
        <v>90</v>
      </c>
      <c r="Y32" s="293">
        <f t="shared" si="3"/>
        <v>0.08875739644970414</v>
      </c>
    </row>
    <row r="33" spans="1:25" s="11" customFormat="1" ht="30" customHeight="1">
      <c r="A33" s="22"/>
      <c r="B33" s="22"/>
      <c r="C33" s="23" t="s">
        <v>50</v>
      </c>
      <c r="D33" s="24" t="s">
        <v>49</v>
      </c>
      <c r="E33" s="33"/>
      <c r="F33" s="33"/>
      <c r="G33" s="33"/>
      <c r="H33" s="33">
        <f>SUM(E33:G33)</f>
        <v>0</v>
      </c>
      <c r="I33" s="256"/>
      <c r="J33" s="256"/>
      <c r="K33" s="256"/>
      <c r="L33" s="256"/>
      <c r="M33" s="256"/>
      <c r="N33" s="256"/>
      <c r="O33" s="256"/>
      <c r="P33" s="256"/>
      <c r="Q33" s="256"/>
      <c r="R33" s="256"/>
      <c r="S33" s="256"/>
      <c r="T33" s="256"/>
      <c r="U33" s="256"/>
      <c r="V33" s="256"/>
      <c r="W33" s="256"/>
      <c r="X33" s="256"/>
      <c r="Y33" s="292"/>
    </row>
    <row r="34" spans="1:25" s="11" customFormat="1" ht="30" customHeight="1">
      <c r="A34" s="28" t="s">
        <v>11</v>
      </c>
      <c r="B34" s="28" t="s">
        <v>51</v>
      </c>
      <c r="C34" s="29"/>
      <c r="D34" s="30" t="s">
        <v>52</v>
      </c>
      <c r="E34" s="31">
        <f aca="true" t="shared" si="14" ref="E34:M34">E35+E36</f>
        <v>0</v>
      </c>
      <c r="F34" s="31">
        <f t="shared" si="14"/>
        <v>9000</v>
      </c>
      <c r="G34" s="31">
        <f t="shared" si="14"/>
        <v>0</v>
      </c>
      <c r="H34" s="31">
        <f t="shared" si="14"/>
        <v>9000</v>
      </c>
      <c r="I34" s="259">
        <f t="shared" si="14"/>
        <v>0</v>
      </c>
      <c r="J34" s="259">
        <f t="shared" si="14"/>
        <v>0</v>
      </c>
      <c r="K34" s="259">
        <f t="shared" si="14"/>
        <v>9000</v>
      </c>
      <c r="L34" s="259">
        <f t="shared" si="14"/>
        <v>0</v>
      </c>
      <c r="M34" s="259">
        <f t="shared" si="14"/>
        <v>9000</v>
      </c>
      <c r="N34" s="259">
        <f aca="true" t="shared" si="15" ref="N34:W34">N35+N36</f>
        <v>0</v>
      </c>
      <c r="O34" s="259">
        <f t="shared" si="15"/>
        <v>0</v>
      </c>
      <c r="P34" s="259">
        <f t="shared" si="15"/>
        <v>9000</v>
      </c>
      <c r="Q34" s="259">
        <f t="shared" si="15"/>
        <v>0</v>
      </c>
      <c r="R34" s="259">
        <f t="shared" si="15"/>
        <v>9000</v>
      </c>
      <c r="S34" s="259">
        <f t="shared" si="15"/>
        <v>0</v>
      </c>
      <c r="T34" s="259">
        <f t="shared" si="15"/>
        <v>0</v>
      </c>
      <c r="U34" s="259">
        <f t="shared" si="15"/>
        <v>9000</v>
      </c>
      <c r="V34" s="259">
        <f t="shared" si="15"/>
        <v>0</v>
      </c>
      <c r="W34" s="259">
        <f t="shared" si="15"/>
        <v>9000</v>
      </c>
      <c r="X34" s="259">
        <v>3301</v>
      </c>
      <c r="Y34" s="295">
        <f t="shared" si="3"/>
        <v>0.36677777777777776</v>
      </c>
    </row>
    <row r="35" spans="1:25" s="11" customFormat="1" ht="30" customHeight="1">
      <c r="A35" s="22"/>
      <c r="B35" s="22"/>
      <c r="C35" s="23" t="s">
        <v>93</v>
      </c>
      <c r="D35" s="24" t="s">
        <v>95</v>
      </c>
      <c r="E35" s="40"/>
      <c r="F35" s="40"/>
      <c r="G35" s="40"/>
      <c r="H35" s="40">
        <f>SUM(E35:G35)</f>
        <v>0</v>
      </c>
      <c r="I35" s="256"/>
      <c r="J35" s="256"/>
      <c r="K35" s="256"/>
      <c r="L35" s="256"/>
      <c r="M35" s="256"/>
      <c r="N35" s="256"/>
      <c r="O35" s="256"/>
      <c r="P35" s="256"/>
      <c r="Q35" s="256"/>
      <c r="R35" s="256"/>
      <c r="S35" s="256"/>
      <c r="T35" s="256"/>
      <c r="U35" s="256"/>
      <c r="V35" s="256"/>
      <c r="W35" s="256"/>
      <c r="X35" s="256"/>
      <c r="Y35" s="292"/>
    </row>
    <row r="36" spans="1:25" s="3" customFormat="1" ht="30" customHeight="1">
      <c r="A36" s="22"/>
      <c r="B36" s="22"/>
      <c r="C36" s="23" t="s">
        <v>53</v>
      </c>
      <c r="D36" s="24" t="s">
        <v>54</v>
      </c>
      <c r="E36" s="40"/>
      <c r="F36" s="40">
        <v>9000</v>
      </c>
      <c r="G36" s="40"/>
      <c r="H36" s="40">
        <f>SUM(E36:G36)</f>
        <v>9000</v>
      </c>
      <c r="I36" s="257"/>
      <c r="J36" s="257"/>
      <c r="K36" s="257">
        <v>9000</v>
      </c>
      <c r="L36" s="257"/>
      <c r="M36" s="257">
        <f>SUM(J36:L36)</f>
        <v>9000</v>
      </c>
      <c r="N36" s="257"/>
      <c r="O36" s="257"/>
      <c r="P36" s="257">
        <v>9000</v>
      </c>
      <c r="Q36" s="257"/>
      <c r="R36" s="257">
        <f>SUM(O36:Q36)</f>
        <v>9000</v>
      </c>
      <c r="S36" s="257"/>
      <c r="T36" s="257"/>
      <c r="U36" s="257">
        <v>9000</v>
      </c>
      <c r="V36" s="257"/>
      <c r="W36" s="257">
        <f>SUM(T36:V36)</f>
        <v>9000</v>
      </c>
      <c r="X36" s="257">
        <v>3301</v>
      </c>
      <c r="Y36" s="293">
        <f t="shared" si="3"/>
        <v>0.36677777777777776</v>
      </c>
    </row>
    <row r="37" spans="1:25" s="11" customFormat="1" ht="30" customHeight="1">
      <c r="A37" s="28" t="s">
        <v>12</v>
      </c>
      <c r="B37" s="28" t="s">
        <v>55</v>
      </c>
      <c r="C37" s="29"/>
      <c r="D37" s="30" t="s">
        <v>56</v>
      </c>
      <c r="E37" s="31">
        <f>E38</f>
        <v>1043423</v>
      </c>
      <c r="F37" s="31">
        <f>F38</f>
        <v>17234</v>
      </c>
      <c r="G37" s="31">
        <f>G38</f>
        <v>4208</v>
      </c>
      <c r="H37" s="31">
        <f>SUM(E37:G37)</f>
        <v>1064865</v>
      </c>
      <c r="I37" s="259">
        <f aca="true" t="shared" si="16" ref="I37:W37">I38</f>
        <v>19639</v>
      </c>
      <c r="J37" s="259">
        <f t="shared" si="16"/>
        <v>1063062</v>
      </c>
      <c r="K37" s="259">
        <f t="shared" si="16"/>
        <v>17234</v>
      </c>
      <c r="L37" s="259">
        <f t="shared" si="16"/>
        <v>4208</v>
      </c>
      <c r="M37" s="259">
        <f t="shared" si="16"/>
        <v>1084504</v>
      </c>
      <c r="N37" s="259">
        <f t="shared" si="16"/>
        <v>0</v>
      </c>
      <c r="O37" s="259">
        <f t="shared" si="16"/>
        <v>1063062</v>
      </c>
      <c r="P37" s="259">
        <f t="shared" si="16"/>
        <v>17234</v>
      </c>
      <c r="Q37" s="259">
        <f t="shared" si="16"/>
        <v>4208</v>
      </c>
      <c r="R37" s="259">
        <f t="shared" si="16"/>
        <v>1084504</v>
      </c>
      <c r="S37" s="259">
        <f t="shared" si="16"/>
        <v>15354</v>
      </c>
      <c r="T37" s="259">
        <f t="shared" si="16"/>
        <v>1078416</v>
      </c>
      <c r="U37" s="259">
        <f t="shared" si="16"/>
        <v>17234</v>
      </c>
      <c r="V37" s="259">
        <f t="shared" si="16"/>
        <v>4208</v>
      </c>
      <c r="W37" s="259">
        <f t="shared" si="16"/>
        <v>1099858</v>
      </c>
      <c r="X37" s="259">
        <f>X38</f>
        <v>1099858</v>
      </c>
      <c r="Y37" s="295">
        <f t="shared" si="3"/>
        <v>1</v>
      </c>
    </row>
    <row r="38" spans="1:25" s="44" customFormat="1" ht="30" customHeight="1">
      <c r="A38" s="22"/>
      <c r="B38" s="22"/>
      <c r="C38" s="23" t="s">
        <v>57</v>
      </c>
      <c r="D38" s="24" t="s">
        <v>58</v>
      </c>
      <c r="E38" s="40">
        <v>1043423</v>
      </c>
      <c r="F38" s="40">
        <v>17234</v>
      </c>
      <c r="G38" s="40">
        <v>4208</v>
      </c>
      <c r="H38" s="40">
        <f>SUM(E38:G38)</f>
        <v>1064865</v>
      </c>
      <c r="I38" s="129">
        <v>19639</v>
      </c>
      <c r="J38" s="129">
        <v>1063062</v>
      </c>
      <c r="K38" s="129">
        <v>17234</v>
      </c>
      <c r="L38" s="129">
        <v>4208</v>
      </c>
      <c r="M38" s="129">
        <f>SUM(J38:L38)</f>
        <v>1084504</v>
      </c>
      <c r="N38" s="129"/>
      <c r="O38" s="129">
        <v>1063062</v>
      </c>
      <c r="P38" s="129">
        <v>17234</v>
      </c>
      <c r="Q38" s="129">
        <v>4208</v>
      </c>
      <c r="R38" s="129">
        <f>SUM(O38:Q38)</f>
        <v>1084504</v>
      </c>
      <c r="S38" s="129">
        <v>15354</v>
      </c>
      <c r="T38" s="129">
        <v>1078416</v>
      </c>
      <c r="U38" s="129">
        <v>17234</v>
      </c>
      <c r="V38" s="129">
        <v>4208</v>
      </c>
      <c r="W38" s="129">
        <f>SUM(T38:V38)</f>
        <v>1099858</v>
      </c>
      <c r="X38" s="129">
        <v>1099858</v>
      </c>
      <c r="Y38" s="292">
        <f t="shared" si="3"/>
        <v>1</v>
      </c>
    </row>
    <row r="39" spans="1:25" ht="30" customHeight="1">
      <c r="A39" s="28"/>
      <c r="B39" s="28"/>
      <c r="C39" s="29"/>
      <c r="D39" s="30" t="s">
        <v>13</v>
      </c>
      <c r="E39" s="31">
        <f>E4+E12+E15+E28+E30+E31+E34+E37</f>
        <v>1579011</v>
      </c>
      <c r="F39" s="31">
        <f>F4+F12+F15+F28+F30+F31+F34+F37</f>
        <v>90697</v>
      </c>
      <c r="G39" s="31">
        <f>G4+G12+G15+G28+G30+G31+G34+G37</f>
        <v>7222</v>
      </c>
      <c r="H39" s="31">
        <f>SUM(E39:G39)</f>
        <v>1676930</v>
      </c>
      <c r="I39" s="262">
        <f>I4+I12+I28+I30+I31+I34+I37</f>
        <v>127725</v>
      </c>
      <c r="J39" s="262">
        <f aca="true" t="shared" si="17" ref="J39:R39">J4+J12+J28+J30+J31+J34+J37+J15</f>
        <v>1607814</v>
      </c>
      <c r="K39" s="262">
        <f t="shared" si="17"/>
        <v>189619</v>
      </c>
      <c r="L39" s="262">
        <f t="shared" si="17"/>
        <v>7222</v>
      </c>
      <c r="M39" s="262">
        <f t="shared" si="17"/>
        <v>1804655</v>
      </c>
      <c r="N39" s="262">
        <f t="shared" si="17"/>
        <v>131400</v>
      </c>
      <c r="O39" s="262">
        <f t="shared" si="17"/>
        <v>1641087</v>
      </c>
      <c r="P39" s="262">
        <f t="shared" si="17"/>
        <v>287746</v>
      </c>
      <c r="Q39" s="262">
        <f t="shared" si="17"/>
        <v>7222</v>
      </c>
      <c r="R39" s="262">
        <f t="shared" si="17"/>
        <v>1936055</v>
      </c>
      <c r="S39" s="262">
        <f>S4+S12+S28+S30+S31+S34+S37+S15</f>
        <v>40679</v>
      </c>
      <c r="T39" s="262">
        <f>T4+T12+T28+T30+T31+T34+T37+T15</f>
        <v>1737318</v>
      </c>
      <c r="U39" s="262">
        <f>U4+U12+U28+U30+U31+U34+U37+U15</f>
        <v>234194</v>
      </c>
      <c r="V39" s="262">
        <f>V4+V12+V28+V30+V31+V34+V37+V15</f>
        <v>5222</v>
      </c>
      <c r="W39" s="262">
        <f>W4+W12+W28+W30+W31+W34+W37+W15</f>
        <v>1976734</v>
      </c>
      <c r="X39" s="262">
        <f>X37+X34+X31+X30+X28+X15+X12+X4</f>
        <v>1967980</v>
      </c>
      <c r="Y39" s="297">
        <f t="shared" si="3"/>
        <v>0.9955714830624657</v>
      </c>
    </row>
    <row r="40" spans="1:8" s="9" customFormat="1" ht="15">
      <c r="A40" s="17"/>
      <c r="B40" s="17"/>
      <c r="C40" s="17"/>
      <c r="D40" s="14"/>
      <c r="E40" s="18"/>
      <c r="F40" s="18"/>
      <c r="G40" s="18"/>
      <c r="H40" s="18"/>
    </row>
    <row r="41" spans="1:8" s="9" customFormat="1" ht="15">
      <c r="A41" s="17"/>
      <c r="B41" s="17"/>
      <c r="C41" s="17"/>
      <c r="D41" s="14"/>
      <c r="E41" s="18"/>
      <c r="F41" s="18"/>
      <c r="G41" s="18"/>
      <c r="H41" s="18"/>
    </row>
    <row r="42" spans="1:8" s="36" customFormat="1" ht="15">
      <c r="A42" s="17"/>
      <c r="B42" s="17"/>
      <c r="C42" s="17"/>
      <c r="D42" s="14"/>
      <c r="E42" s="18"/>
      <c r="F42" s="18"/>
      <c r="G42" s="18"/>
      <c r="H42" s="18"/>
    </row>
    <row r="43" spans="1:8" ht="15">
      <c r="A43" s="17"/>
      <c r="B43" s="17"/>
      <c r="C43" s="17"/>
      <c r="D43" s="14"/>
      <c r="E43" s="18"/>
      <c r="F43" s="18"/>
      <c r="G43" s="18"/>
      <c r="H43" s="18"/>
    </row>
    <row r="44" spans="1:8" s="9" customFormat="1" ht="15">
      <c r="A44" s="17"/>
      <c r="B44" s="17"/>
      <c r="C44" s="17"/>
      <c r="D44" s="14"/>
      <c r="E44" s="18"/>
      <c r="F44" s="18"/>
      <c r="G44" s="18"/>
      <c r="H44" s="18"/>
    </row>
    <row r="45" spans="1:8" s="36" customFormat="1" ht="15">
      <c r="A45" s="17"/>
      <c r="B45" s="17"/>
      <c r="C45" s="17"/>
      <c r="D45" s="14"/>
      <c r="E45" s="18"/>
      <c r="F45" s="18"/>
      <c r="G45" s="18"/>
      <c r="H45" s="18"/>
    </row>
    <row r="46" spans="1:8" ht="15">
      <c r="A46" s="17"/>
      <c r="B46" s="17"/>
      <c r="C46" s="17"/>
      <c r="D46" s="14"/>
      <c r="E46" s="18"/>
      <c r="F46" s="18"/>
      <c r="G46" s="18"/>
      <c r="H46" s="18"/>
    </row>
    <row r="47" spans="1:8" s="9" customFormat="1" ht="15">
      <c r="A47" s="17"/>
      <c r="B47" s="17"/>
      <c r="C47" s="17"/>
      <c r="D47" s="14"/>
      <c r="E47" s="18"/>
      <c r="F47" s="18"/>
      <c r="G47" s="18"/>
      <c r="H47" s="18"/>
    </row>
    <row r="48" spans="1:8" ht="15">
      <c r="A48" s="17"/>
      <c r="B48" s="17"/>
      <c r="C48" s="17"/>
      <c r="D48" s="14"/>
      <c r="E48" s="18"/>
      <c r="F48" s="18"/>
      <c r="G48" s="18"/>
      <c r="H48" s="18"/>
    </row>
    <row r="49" spans="1:8" s="11" customFormat="1" ht="15.75">
      <c r="A49" s="17"/>
      <c r="B49" s="17"/>
      <c r="C49" s="17"/>
      <c r="D49" s="14"/>
      <c r="E49" s="18"/>
      <c r="F49" s="18"/>
      <c r="G49" s="18"/>
      <c r="H49" s="18"/>
    </row>
    <row r="50" spans="1:8" ht="15">
      <c r="A50" s="17"/>
      <c r="B50" s="17"/>
      <c r="C50" s="17"/>
      <c r="D50" s="14"/>
      <c r="E50" s="18"/>
      <c r="F50" s="18"/>
      <c r="G50" s="18"/>
      <c r="H50" s="18"/>
    </row>
    <row r="51" spans="1:8" ht="15">
      <c r="A51" s="17"/>
      <c r="B51" s="17"/>
      <c r="C51" s="17"/>
      <c r="D51" s="14"/>
      <c r="E51" s="18"/>
      <c r="F51" s="18"/>
      <c r="G51" s="18"/>
      <c r="H51" s="18"/>
    </row>
    <row r="52" spans="1:8" ht="15">
      <c r="A52" s="17"/>
      <c r="B52" s="17"/>
      <c r="C52" s="17"/>
      <c r="D52" s="14"/>
      <c r="E52" s="18"/>
      <c r="F52" s="18"/>
      <c r="G52" s="18"/>
      <c r="H52" s="18"/>
    </row>
    <row r="53" spans="1:8" ht="15">
      <c r="A53" s="17"/>
      <c r="B53" s="17"/>
      <c r="C53" s="17"/>
      <c r="D53" s="14"/>
      <c r="E53" s="18"/>
      <c r="F53" s="18"/>
      <c r="G53" s="18"/>
      <c r="H53" s="18"/>
    </row>
    <row r="54" spans="1:8" ht="15">
      <c r="A54" s="17"/>
      <c r="B54" s="17"/>
      <c r="C54" s="17"/>
      <c r="D54" s="14"/>
      <c r="E54" s="18"/>
      <c r="F54" s="18"/>
      <c r="G54" s="18"/>
      <c r="H54" s="18"/>
    </row>
    <row r="55" spans="1:8" ht="15">
      <c r="A55" s="17"/>
      <c r="B55" s="17"/>
      <c r="C55" s="17"/>
      <c r="D55" s="14"/>
      <c r="E55" s="18"/>
      <c r="F55" s="18"/>
      <c r="G55" s="18"/>
      <c r="H55" s="18"/>
    </row>
    <row r="56" spans="1:8" ht="15">
      <c r="A56" s="17"/>
      <c r="B56" s="17"/>
      <c r="C56" s="17"/>
      <c r="D56" s="14"/>
      <c r="E56" s="18"/>
      <c r="F56" s="18"/>
      <c r="G56" s="18"/>
      <c r="H56" s="18"/>
    </row>
  </sheetData>
  <sheetProtection/>
  <mergeCells count="2">
    <mergeCell ref="A1:Y1"/>
    <mergeCell ref="A2:Y2"/>
  </mergeCells>
  <printOptions horizontalCentered="1"/>
  <pageMargins left="0.2362204724409449" right="0.2362204724409449" top="0.5511811023622047" bottom="0.5511811023622047" header="0.31496062992125984" footer="0.31496062992125984"/>
  <pageSetup fitToHeight="1" fitToWidth="1" horizontalDpi="600" verticalDpi="600" orientation="portrait" paperSize="9" scale="54" r:id="rId1"/>
  <headerFooter alignWithMargins="0">
    <oddHeader>&amp;L1. melléklet az 5/2022. (V.20.) önk. rendelethez ezer Ft
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X90"/>
  <sheetViews>
    <sheetView view="pageLayout" zoomScaleNormal="99" workbookViewId="0" topLeftCell="A1">
      <selection activeCell="E9" sqref="E9"/>
    </sheetView>
  </sheetViews>
  <sheetFormatPr defaultColWidth="9.140625" defaultRowHeight="12.75"/>
  <cols>
    <col min="1" max="1" width="7.7109375" style="15" customWidth="1"/>
    <col min="2" max="2" width="6.7109375" style="15" customWidth="1"/>
    <col min="3" max="3" width="7.00390625" style="15" customWidth="1"/>
    <col min="4" max="4" width="34.7109375" style="12" customWidth="1"/>
    <col min="5" max="5" width="13.421875" style="16" customWidth="1"/>
    <col min="6" max="6" width="15.28125" style="16" customWidth="1"/>
    <col min="7" max="7" width="10.57421875" style="16" customWidth="1"/>
    <col min="8" max="8" width="15.00390625" style="16" customWidth="1"/>
    <col min="9" max="9" width="0" style="0" hidden="1" customWidth="1"/>
    <col min="10" max="10" width="9.28125" style="0" hidden="1" customWidth="1"/>
    <col min="11" max="11" width="14.421875" style="0" hidden="1" customWidth="1"/>
    <col min="12" max="12" width="0" style="0" hidden="1" customWidth="1"/>
    <col min="13" max="13" width="10.7109375" style="0" hidden="1" customWidth="1"/>
    <col min="14" max="14" width="0" style="0" hidden="1" customWidth="1"/>
    <col min="15" max="15" width="9.28125" style="0" hidden="1" customWidth="1"/>
    <col min="16" max="16" width="14.421875" style="0" hidden="1" customWidth="1"/>
    <col min="17" max="17" width="0" style="0" hidden="1" customWidth="1"/>
    <col min="18" max="18" width="10.7109375" style="0" hidden="1" customWidth="1"/>
    <col min="19" max="19" width="0" style="0" hidden="1" customWidth="1"/>
    <col min="20" max="20" width="9.28125" style="0" bestFit="1" customWidth="1"/>
    <col min="23" max="24" width="9.28125" style="0" bestFit="1" customWidth="1"/>
  </cols>
  <sheetData>
    <row r="1" spans="1:23" ht="15.75">
      <c r="A1" s="356" t="s">
        <v>279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  <c r="L1" s="357"/>
      <c r="M1" s="357"/>
      <c r="N1" s="357"/>
      <c r="O1" s="357"/>
      <c r="P1" s="357"/>
      <c r="Q1" s="357"/>
      <c r="R1" s="357"/>
      <c r="S1" s="357"/>
      <c r="T1" s="357"/>
      <c r="U1" s="357"/>
      <c r="V1" s="357"/>
      <c r="W1" s="357"/>
    </row>
    <row r="2" spans="1:23" ht="15.75">
      <c r="A2" s="358" t="s">
        <v>109</v>
      </c>
      <c r="B2" s="359"/>
      <c r="C2" s="359"/>
      <c r="D2" s="359"/>
      <c r="E2" s="359"/>
      <c r="F2" s="359"/>
      <c r="G2" s="359"/>
      <c r="H2" s="359"/>
      <c r="I2" s="359"/>
      <c r="J2" s="359"/>
      <c r="K2" s="359"/>
      <c r="L2" s="359"/>
      <c r="M2" s="359"/>
      <c r="N2" s="359"/>
      <c r="O2" s="359"/>
      <c r="P2" s="359"/>
      <c r="Q2" s="359"/>
      <c r="R2" s="359"/>
      <c r="S2" s="359"/>
      <c r="T2" s="359"/>
      <c r="U2" s="359"/>
      <c r="V2" s="359"/>
      <c r="W2" s="359"/>
    </row>
    <row r="3" spans="1:6" s="63" customFormat="1" ht="12.75">
      <c r="A3" s="93" t="s">
        <v>120</v>
      </c>
      <c r="B3" s="93"/>
      <c r="C3" s="93"/>
      <c r="D3" s="93"/>
      <c r="E3" s="62"/>
      <c r="F3" s="62"/>
    </row>
    <row r="4" spans="1:24" s="77" customFormat="1" ht="84.75" customHeight="1">
      <c r="A4" s="61" t="s">
        <v>18</v>
      </c>
      <c r="B4" s="61" t="s">
        <v>19</v>
      </c>
      <c r="C4" s="61" t="s">
        <v>16</v>
      </c>
      <c r="D4" s="82" t="s">
        <v>17</v>
      </c>
      <c r="E4" s="61" t="s">
        <v>280</v>
      </c>
      <c r="F4" s="61" t="s">
        <v>281</v>
      </c>
      <c r="G4" s="61" t="s">
        <v>277</v>
      </c>
      <c r="H4" s="61" t="s">
        <v>2</v>
      </c>
      <c r="I4" s="244" t="s">
        <v>310</v>
      </c>
      <c r="J4" s="244" t="s">
        <v>311</v>
      </c>
      <c r="K4" s="244" t="s">
        <v>312</v>
      </c>
      <c r="L4" s="244" t="s">
        <v>313</v>
      </c>
      <c r="M4" s="244" t="s">
        <v>314</v>
      </c>
      <c r="N4" s="244" t="s">
        <v>310</v>
      </c>
      <c r="O4" s="244" t="s">
        <v>322</v>
      </c>
      <c r="P4" s="244" t="s">
        <v>323</v>
      </c>
      <c r="Q4" s="244" t="s">
        <v>324</v>
      </c>
      <c r="R4" s="244" t="s">
        <v>325</v>
      </c>
      <c r="S4" s="244" t="s">
        <v>310</v>
      </c>
      <c r="T4" s="244" t="s">
        <v>335</v>
      </c>
      <c r="U4" s="244" t="s">
        <v>336</v>
      </c>
      <c r="V4" s="244" t="s">
        <v>337</v>
      </c>
      <c r="W4" s="244" t="s">
        <v>338</v>
      </c>
      <c r="X4" s="244" t="s">
        <v>361</v>
      </c>
    </row>
    <row r="5" spans="1:24" s="63" customFormat="1" ht="22.5">
      <c r="A5" s="64" t="s">
        <v>6</v>
      </c>
      <c r="B5" s="64" t="s">
        <v>33</v>
      </c>
      <c r="C5" s="65"/>
      <c r="D5" s="66" t="s">
        <v>34</v>
      </c>
      <c r="E5" s="67">
        <f>E6+E7+E8+E9+E10+E12</f>
        <v>410062</v>
      </c>
      <c r="F5" s="67">
        <f>F6+F7+F8+F9+F10+F12</f>
        <v>13932</v>
      </c>
      <c r="G5" s="67">
        <f>G6+G7+G8+G9+G10+G12</f>
        <v>0</v>
      </c>
      <c r="H5" s="218">
        <f>H6+H7+H8+H9+H10+H12</f>
        <v>423994</v>
      </c>
      <c r="I5" s="245">
        <f>I6+I7+I8+I9+I10+I11+I12</f>
        <v>106840</v>
      </c>
      <c r="J5" s="245">
        <f>J6+J7+J8+J9+J10+J11+J12</f>
        <v>419226</v>
      </c>
      <c r="K5" s="245">
        <f>K6+K7+K8+K9+K10+K11+K12</f>
        <v>111608</v>
      </c>
      <c r="L5" s="245"/>
      <c r="M5" s="245">
        <f>SUM(J5:L5)</f>
        <v>530834</v>
      </c>
      <c r="N5" s="245">
        <f>N6+N7+N8+N9+N10+N11+N12</f>
        <v>19830</v>
      </c>
      <c r="O5" s="245">
        <f>O6+O7+O8+O9+O10+O11+O12</f>
        <v>413056</v>
      </c>
      <c r="P5" s="245">
        <f>P6+P7+P8+P9+P10+P11+P12</f>
        <v>137608</v>
      </c>
      <c r="Q5" s="245"/>
      <c r="R5" s="245">
        <f>SUM(O5:Q5)</f>
        <v>550664</v>
      </c>
      <c r="S5" s="245">
        <f>S6+S7+S8+S9+S10+S11+S12</f>
        <v>-127</v>
      </c>
      <c r="T5" s="245">
        <f>T6+T7+T8+T9+T10+T11+T12</f>
        <v>435335</v>
      </c>
      <c r="U5" s="245">
        <f>U6+U7+U8+U9+U10+U11+U12</f>
        <v>115202</v>
      </c>
      <c r="V5" s="245"/>
      <c r="W5" s="245">
        <f aca="true" t="shared" si="0" ref="W5:W50">SUM(T5:V5)</f>
        <v>550537</v>
      </c>
      <c r="X5" s="245">
        <f>X6+X7+X8+X9+X10+X11+X12</f>
        <v>550537</v>
      </c>
    </row>
    <row r="6" spans="1:24" s="63" customFormat="1" ht="20.25" customHeight="1">
      <c r="A6" s="68"/>
      <c r="B6" s="68"/>
      <c r="C6" s="69" t="s">
        <v>28</v>
      </c>
      <c r="D6" s="70" t="s">
        <v>23</v>
      </c>
      <c r="E6" s="92">
        <v>169737</v>
      </c>
      <c r="F6" s="71"/>
      <c r="G6" s="71"/>
      <c r="H6" s="219">
        <f aca="true" t="shared" si="1" ref="H6:H38">SUM(E6:G6)</f>
        <v>169737</v>
      </c>
      <c r="I6" s="92">
        <v>645</v>
      </c>
      <c r="J6" s="92">
        <f>SUM(H6:I6)</f>
        <v>170382</v>
      </c>
      <c r="K6" s="92"/>
      <c r="L6" s="92"/>
      <c r="M6" s="92">
        <f aca="true" t="shared" si="2" ref="M6:M50">SUM(J6:L6)</f>
        <v>170382</v>
      </c>
      <c r="N6" s="92"/>
      <c r="O6" s="92">
        <f>SUM(M6:N6)</f>
        <v>170382</v>
      </c>
      <c r="P6" s="92"/>
      <c r="Q6" s="92"/>
      <c r="R6" s="92">
        <f aca="true" t="shared" si="3" ref="R6:R40">SUM(O6:Q6)</f>
        <v>170382</v>
      </c>
      <c r="S6" s="92"/>
      <c r="T6" s="92">
        <f aca="true" t="shared" si="4" ref="T6:T11">SUM(R6:S6)</f>
        <v>170382</v>
      </c>
      <c r="U6" s="92"/>
      <c r="V6" s="92"/>
      <c r="W6" s="92">
        <f t="shared" si="0"/>
        <v>170382</v>
      </c>
      <c r="X6" s="92">
        <v>170382</v>
      </c>
    </row>
    <row r="7" spans="1:24" s="63" customFormat="1" ht="20.25" customHeight="1">
      <c r="A7" s="68"/>
      <c r="B7" s="68"/>
      <c r="C7" s="69" t="s">
        <v>29</v>
      </c>
      <c r="D7" s="70" t="s">
        <v>24</v>
      </c>
      <c r="E7" s="92">
        <v>104985</v>
      </c>
      <c r="F7" s="71"/>
      <c r="G7" s="71"/>
      <c r="H7" s="219">
        <f t="shared" si="1"/>
        <v>104985</v>
      </c>
      <c r="I7" s="92">
        <v>3192</v>
      </c>
      <c r="J7" s="92">
        <f>SUM(H7:I7)</f>
        <v>108177</v>
      </c>
      <c r="K7" s="92"/>
      <c r="L7" s="92"/>
      <c r="M7" s="92">
        <f t="shared" si="2"/>
        <v>108177</v>
      </c>
      <c r="N7" s="92">
        <v>4548</v>
      </c>
      <c r="O7" s="92">
        <f>SUM(M7:N7)</f>
        <v>112725</v>
      </c>
      <c r="P7" s="92"/>
      <c r="Q7" s="92"/>
      <c r="R7" s="92">
        <f t="shared" si="3"/>
        <v>112725</v>
      </c>
      <c r="S7" s="92"/>
      <c r="T7" s="92">
        <f t="shared" si="4"/>
        <v>112725</v>
      </c>
      <c r="U7" s="92"/>
      <c r="V7" s="92"/>
      <c r="W7" s="92">
        <f t="shared" si="0"/>
        <v>112725</v>
      </c>
      <c r="X7" s="92">
        <v>112725</v>
      </c>
    </row>
    <row r="8" spans="1:24" s="63" customFormat="1" ht="20.25" customHeight="1">
      <c r="A8" s="68"/>
      <c r="B8" s="68"/>
      <c r="C8" s="69" t="s">
        <v>30</v>
      </c>
      <c r="D8" s="70" t="s">
        <v>25</v>
      </c>
      <c r="E8" s="92">
        <v>79779</v>
      </c>
      <c r="F8" s="71"/>
      <c r="G8" s="71"/>
      <c r="H8" s="219">
        <f t="shared" si="1"/>
        <v>79779</v>
      </c>
      <c r="I8" s="92">
        <v>3453</v>
      </c>
      <c r="J8" s="92">
        <f>SUM(H8:I8)</f>
        <v>83232</v>
      </c>
      <c r="K8" s="92"/>
      <c r="L8" s="92"/>
      <c r="M8" s="92">
        <f t="shared" si="2"/>
        <v>83232</v>
      </c>
      <c r="N8" s="92">
        <v>-183</v>
      </c>
      <c r="O8" s="92">
        <f>SUM(M8:N8)</f>
        <v>83049</v>
      </c>
      <c r="P8" s="92"/>
      <c r="Q8" s="92"/>
      <c r="R8" s="92">
        <f t="shared" si="3"/>
        <v>83049</v>
      </c>
      <c r="S8" s="92">
        <v>725</v>
      </c>
      <c r="T8" s="92">
        <f t="shared" si="4"/>
        <v>83774</v>
      </c>
      <c r="U8" s="92"/>
      <c r="V8" s="92"/>
      <c r="W8" s="92">
        <f t="shared" si="0"/>
        <v>83774</v>
      </c>
      <c r="X8" s="92">
        <v>83774</v>
      </c>
    </row>
    <row r="9" spans="1:24" s="63" customFormat="1" ht="20.25" customHeight="1">
      <c r="A9" s="68"/>
      <c r="B9" s="68"/>
      <c r="C9" s="69" t="s">
        <v>31</v>
      </c>
      <c r="D9" s="70" t="s">
        <v>26</v>
      </c>
      <c r="E9" s="92">
        <v>10561</v>
      </c>
      <c r="F9" s="78"/>
      <c r="G9" s="78"/>
      <c r="H9" s="219">
        <f t="shared" si="1"/>
        <v>10561</v>
      </c>
      <c r="I9" s="92">
        <v>176</v>
      </c>
      <c r="J9" s="92">
        <f>SUM(H9:I9)</f>
        <v>10737</v>
      </c>
      <c r="K9" s="92"/>
      <c r="L9" s="92"/>
      <c r="M9" s="92">
        <f t="shared" si="2"/>
        <v>10737</v>
      </c>
      <c r="N9" s="92"/>
      <c r="O9" s="92">
        <f>SUM(M9:N9)</f>
        <v>10737</v>
      </c>
      <c r="P9" s="92"/>
      <c r="Q9" s="92"/>
      <c r="R9" s="92">
        <f t="shared" si="3"/>
        <v>10737</v>
      </c>
      <c r="S9" s="92">
        <v>509</v>
      </c>
      <c r="T9" s="92">
        <f t="shared" si="4"/>
        <v>11246</v>
      </c>
      <c r="U9" s="92"/>
      <c r="V9" s="92"/>
      <c r="W9" s="92">
        <f t="shared" si="0"/>
        <v>11246</v>
      </c>
      <c r="X9" s="92">
        <v>11246</v>
      </c>
    </row>
    <row r="10" spans="1:24" s="63" customFormat="1" ht="15" customHeight="1">
      <c r="A10" s="68"/>
      <c r="B10" s="68"/>
      <c r="C10" s="69" t="s">
        <v>32</v>
      </c>
      <c r="D10" s="70" t="s">
        <v>27</v>
      </c>
      <c r="E10" s="71">
        <v>45000</v>
      </c>
      <c r="F10" s="71">
        <v>13932</v>
      </c>
      <c r="G10" s="79"/>
      <c r="H10" s="219">
        <f t="shared" si="1"/>
        <v>58932</v>
      </c>
      <c r="I10" s="92">
        <v>509</v>
      </c>
      <c r="J10" s="92">
        <v>45509</v>
      </c>
      <c r="K10" s="92">
        <v>13932</v>
      </c>
      <c r="L10" s="92"/>
      <c r="M10" s="92">
        <f t="shared" si="2"/>
        <v>59441</v>
      </c>
      <c r="N10" s="92">
        <v>15465</v>
      </c>
      <c r="O10" s="92">
        <v>34974</v>
      </c>
      <c r="P10" s="92">
        <v>39932</v>
      </c>
      <c r="Q10" s="92"/>
      <c r="R10" s="92">
        <f t="shared" si="3"/>
        <v>74906</v>
      </c>
      <c r="S10" s="92">
        <v>-18887</v>
      </c>
      <c r="T10" s="92">
        <f t="shared" si="4"/>
        <v>56019</v>
      </c>
      <c r="U10" s="92"/>
      <c r="V10" s="92"/>
      <c r="W10" s="92">
        <f t="shared" si="0"/>
        <v>56019</v>
      </c>
      <c r="X10" s="92">
        <v>56019</v>
      </c>
    </row>
    <row r="11" spans="1:24" s="63" customFormat="1" ht="15" customHeight="1">
      <c r="A11" s="68"/>
      <c r="B11" s="68"/>
      <c r="C11" s="69" t="s">
        <v>318</v>
      </c>
      <c r="D11" s="70" t="s">
        <v>321</v>
      </c>
      <c r="E11" s="88"/>
      <c r="F11" s="79"/>
      <c r="G11" s="79"/>
      <c r="H11" s="219"/>
      <c r="I11" s="92">
        <v>1189</v>
      </c>
      <c r="J11" s="92">
        <f>SUM(H11:I11)</f>
        <v>1189</v>
      </c>
      <c r="K11" s="92"/>
      <c r="L11" s="92"/>
      <c r="M11" s="92">
        <f t="shared" si="2"/>
        <v>1189</v>
      </c>
      <c r="N11" s="92"/>
      <c r="O11" s="92">
        <f>SUM(M11:N11)</f>
        <v>1189</v>
      </c>
      <c r="P11" s="92"/>
      <c r="Q11" s="92"/>
      <c r="R11" s="92">
        <f t="shared" si="3"/>
        <v>1189</v>
      </c>
      <c r="S11" s="92"/>
      <c r="T11" s="92">
        <f t="shared" si="4"/>
        <v>1189</v>
      </c>
      <c r="U11" s="92"/>
      <c r="V11" s="92"/>
      <c r="W11" s="92">
        <f t="shared" si="0"/>
        <v>1189</v>
      </c>
      <c r="X11" s="92">
        <v>1189</v>
      </c>
    </row>
    <row r="12" spans="1:24" s="63" customFormat="1" ht="21.75" customHeight="1">
      <c r="A12" s="68"/>
      <c r="B12" s="68"/>
      <c r="C12" s="69" t="s">
        <v>66</v>
      </c>
      <c r="D12" s="70" t="s">
        <v>67</v>
      </c>
      <c r="E12" s="71"/>
      <c r="F12" s="71"/>
      <c r="G12" s="71"/>
      <c r="H12" s="219">
        <f t="shared" si="1"/>
        <v>0</v>
      </c>
      <c r="I12" s="92">
        <v>97676</v>
      </c>
      <c r="J12" s="92"/>
      <c r="K12" s="92">
        <v>97676</v>
      </c>
      <c r="L12" s="92"/>
      <c r="M12" s="92">
        <f t="shared" si="2"/>
        <v>97676</v>
      </c>
      <c r="N12" s="92"/>
      <c r="O12" s="92"/>
      <c r="P12" s="92">
        <v>97676</v>
      </c>
      <c r="Q12" s="92"/>
      <c r="R12" s="92">
        <f t="shared" si="3"/>
        <v>97676</v>
      </c>
      <c r="S12" s="92">
        <v>17526</v>
      </c>
      <c r="T12" s="92"/>
      <c r="U12" s="92">
        <v>115202</v>
      </c>
      <c r="V12" s="92"/>
      <c r="W12" s="92">
        <f t="shared" si="0"/>
        <v>115202</v>
      </c>
      <c r="X12" s="92">
        <v>115202</v>
      </c>
    </row>
    <row r="13" spans="1:24" s="80" customFormat="1" ht="22.5">
      <c r="A13" s="64" t="s">
        <v>7</v>
      </c>
      <c r="B13" s="64" t="s">
        <v>36</v>
      </c>
      <c r="C13" s="65"/>
      <c r="D13" s="66" t="s">
        <v>35</v>
      </c>
      <c r="E13" s="67">
        <f>E14+E15</f>
        <v>0</v>
      </c>
      <c r="F13" s="67">
        <f>F14+F15</f>
        <v>13302</v>
      </c>
      <c r="G13" s="67">
        <f>G14+G15</f>
        <v>0</v>
      </c>
      <c r="H13" s="218">
        <f t="shared" si="1"/>
        <v>13302</v>
      </c>
      <c r="I13" s="245">
        <f>I14+I15</f>
        <v>0</v>
      </c>
      <c r="J13" s="245">
        <f>J14+J15</f>
        <v>0</v>
      </c>
      <c r="K13" s="245">
        <f>K14+K15</f>
        <v>13302</v>
      </c>
      <c r="L13" s="245">
        <f>L14+L15</f>
        <v>0</v>
      </c>
      <c r="M13" s="245">
        <f t="shared" si="2"/>
        <v>13302</v>
      </c>
      <c r="N13" s="245">
        <f>N14+N15</f>
        <v>72127</v>
      </c>
      <c r="O13" s="245">
        <f>O14+O15</f>
        <v>0</v>
      </c>
      <c r="P13" s="245">
        <f>P14+P15</f>
        <v>85429</v>
      </c>
      <c r="Q13" s="245">
        <f>Q14+Q15</f>
        <v>0</v>
      </c>
      <c r="R13" s="245">
        <f t="shared" si="3"/>
        <v>85429</v>
      </c>
      <c r="S13" s="245">
        <f>S14+S15</f>
        <v>0</v>
      </c>
      <c r="T13" s="245">
        <f>T14+T15</f>
        <v>0</v>
      </c>
      <c r="U13" s="245">
        <f>U14+U15</f>
        <v>85429</v>
      </c>
      <c r="V13" s="245">
        <f>V14+V15</f>
        <v>0</v>
      </c>
      <c r="W13" s="245">
        <f t="shared" si="0"/>
        <v>85429</v>
      </c>
      <c r="X13" s="245">
        <f>X14+X15</f>
        <v>84441</v>
      </c>
    </row>
    <row r="14" spans="1:24" s="63" customFormat="1" ht="11.25">
      <c r="A14" s="68"/>
      <c r="B14" s="68"/>
      <c r="C14" s="69" t="s">
        <v>37</v>
      </c>
      <c r="D14" s="70" t="s">
        <v>38</v>
      </c>
      <c r="E14" s="72"/>
      <c r="F14" s="195"/>
      <c r="G14" s="72"/>
      <c r="H14" s="219">
        <f t="shared" si="1"/>
        <v>0</v>
      </c>
      <c r="I14" s="92"/>
      <c r="J14" s="92"/>
      <c r="K14" s="92"/>
      <c r="L14" s="92"/>
      <c r="M14" s="92">
        <f t="shared" si="2"/>
        <v>0</v>
      </c>
      <c r="N14" s="92">
        <v>15000</v>
      </c>
      <c r="O14" s="92"/>
      <c r="P14" s="92">
        <v>15000</v>
      </c>
      <c r="Q14" s="92"/>
      <c r="R14" s="92">
        <f t="shared" si="3"/>
        <v>15000</v>
      </c>
      <c r="S14" s="92"/>
      <c r="T14" s="92"/>
      <c r="U14" s="92">
        <v>15000</v>
      </c>
      <c r="V14" s="92"/>
      <c r="W14" s="92">
        <f t="shared" si="0"/>
        <v>15000</v>
      </c>
      <c r="X14" s="92">
        <v>15000</v>
      </c>
    </row>
    <row r="15" spans="1:24" s="63" customFormat="1" ht="22.5">
      <c r="A15" s="68"/>
      <c r="B15" s="68"/>
      <c r="C15" s="69" t="s">
        <v>68</v>
      </c>
      <c r="D15" s="70" t="s">
        <v>69</v>
      </c>
      <c r="E15" s="72"/>
      <c r="F15" s="195">
        <v>13302</v>
      </c>
      <c r="G15" s="72"/>
      <c r="H15" s="219">
        <f t="shared" si="1"/>
        <v>13302</v>
      </c>
      <c r="I15" s="92"/>
      <c r="J15" s="92"/>
      <c r="K15" s="92">
        <v>13302</v>
      </c>
      <c r="L15" s="92"/>
      <c r="M15" s="92">
        <f t="shared" si="2"/>
        <v>13302</v>
      </c>
      <c r="N15" s="92">
        <v>57127</v>
      </c>
      <c r="O15" s="92"/>
      <c r="P15" s="92">
        <v>70429</v>
      </c>
      <c r="Q15" s="92"/>
      <c r="R15" s="92">
        <f t="shared" si="3"/>
        <v>70429</v>
      </c>
      <c r="S15" s="92"/>
      <c r="T15" s="92"/>
      <c r="U15" s="92">
        <v>70429</v>
      </c>
      <c r="V15" s="92"/>
      <c r="W15" s="92">
        <f t="shared" si="0"/>
        <v>70429</v>
      </c>
      <c r="X15" s="92">
        <v>69441</v>
      </c>
    </row>
    <row r="16" spans="1:24" s="80" customFormat="1" ht="11.25">
      <c r="A16" s="64" t="s">
        <v>8</v>
      </c>
      <c r="B16" s="64" t="s">
        <v>39</v>
      </c>
      <c r="C16" s="65"/>
      <c r="D16" s="66" t="s">
        <v>40</v>
      </c>
      <c r="E16" s="67">
        <f>E19+E21+E25+E18</f>
        <v>107300</v>
      </c>
      <c r="F16" s="67">
        <v>0</v>
      </c>
      <c r="G16" s="67">
        <v>0</v>
      </c>
      <c r="H16" s="218">
        <f t="shared" si="1"/>
        <v>107300</v>
      </c>
      <c r="I16" s="245"/>
      <c r="J16" s="245">
        <f aca="true" t="shared" si="5" ref="J16:J46">SUM(H16:I16)</f>
        <v>107300</v>
      </c>
      <c r="K16" s="245"/>
      <c r="L16" s="245"/>
      <c r="M16" s="245">
        <f t="shared" si="2"/>
        <v>107300</v>
      </c>
      <c r="N16" s="245">
        <f>N21</f>
        <v>40000</v>
      </c>
      <c r="O16" s="245">
        <f aca="true" t="shared" si="6" ref="O16:O40">SUM(M16:N16)</f>
        <v>147300</v>
      </c>
      <c r="P16" s="245"/>
      <c r="Q16" s="245"/>
      <c r="R16" s="245">
        <f t="shared" si="3"/>
        <v>147300</v>
      </c>
      <c r="S16" s="245">
        <f>S21+S19+S25</f>
        <v>14198</v>
      </c>
      <c r="T16" s="245">
        <f aca="true" t="shared" si="7" ref="T16:T40">SUM(R16:S16)</f>
        <v>161498</v>
      </c>
      <c r="U16" s="245"/>
      <c r="V16" s="245"/>
      <c r="W16" s="245">
        <f t="shared" si="0"/>
        <v>161498</v>
      </c>
      <c r="X16" s="245">
        <f>SUM(U16:W16)</f>
        <v>161498</v>
      </c>
    </row>
    <row r="17" spans="1:24" s="80" customFormat="1" ht="11.25">
      <c r="A17" s="73"/>
      <c r="B17" s="73"/>
      <c r="C17" s="74" t="s">
        <v>97</v>
      </c>
      <c r="D17" s="75" t="s">
        <v>98</v>
      </c>
      <c r="E17" s="76">
        <f>E18</f>
        <v>0</v>
      </c>
      <c r="F17" s="76">
        <f>F18</f>
        <v>0</v>
      </c>
      <c r="G17" s="76">
        <f>G18</f>
        <v>0</v>
      </c>
      <c r="H17" s="220">
        <f t="shared" si="1"/>
        <v>0</v>
      </c>
      <c r="I17" s="102"/>
      <c r="J17" s="92">
        <f t="shared" si="5"/>
        <v>0</v>
      </c>
      <c r="K17" s="102"/>
      <c r="L17" s="102"/>
      <c r="M17" s="92">
        <f t="shared" si="2"/>
        <v>0</v>
      </c>
      <c r="N17" s="102"/>
      <c r="O17" s="92">
        <f t="shared" si="6"/>
        <v>0</v>
      </c>
      <c r="P17" s="102"/>
      <c r="Q17" s="102"/>
      <c r="R17" s="92">
        <f t="shared" si="3"/>
        <v>0</v>
      </c>
      <c r="S17" s="92"/>
      <c r="T17" s="92">
        <f t="shared" si="7"/>
        <v>0</v>
      </c>
      <c r="U17" s="102"/>
      <c r="V17" s="102"/>
      <c r="W17" s="92">
        <f t="shared" si="0"/>
        <v>0</v>
      </c>
      <c r="X17" s="102"/>
    </row>
    <row r="18" spans="1:24" s="63" customFormat="1" ht="22.5">
      <c r="A18" s="68"/>
      <c r="B18" s="68"/>
      <c r="C18" s="69" t="s">
        <v>100</v>
      </c>
      <c r="D18" s="70" t="s">
        <v>99</v>
      </c>
      <c r="E18" s="71">
        <v>0</v>
      </c>
      <c r="F18" s="71"/>
      <c r="G18" s="71"/>
      <c r="H18" s="219">
        <f t="shared" si="1"/>
        <v>0</v>
      </c>
      <c r="I18" s="92"/>
      <c r="J18" s="92">
        <f t="shared" si="5"/>
        <v>0</v>
      </c>
      <c r="K18" s="92"/>
      <c r="L18" s="92"/>
      <c r="M18" s="92">
        <f t="shared" si="2"/>
        <v>0</v>
      </c>
      <c r="N18" s="92"/>
      <c r="O18" s="92">
        <f t="shared" si="6"/>
        <v>0</v>
      </c>
      <c r="P18" s="92"/>
      <c r="Q18" s="92"/>
      <c r="R18" s="92">
        <f t="shared" si="3"/>
        <v>0</v>
      </c>
      <c r="S18" s="92"/>
      <c r="T18" s="92">
        <f t="shared" si="7"/>
        <v>0</v>
      </c>
      <c r="U18" s="92"/>
      <c r="V18" s="92"/>
      <c r="W18" s="92">
        <f t="shared" si="0"/>
        <v>0</v>
      </c>
      <c r="X18" s="92"/>
    </row>
    <row r="19" spans="1:24" s="80" customFormat="1" ht="11.25">
      <c r="A19" s="73"/>
      <c r="B19" s="73"/>
      <c r="C19" s="74" t="s">
        <v>59</v>
      </c>
      <c r="D19" s="75" t="s">
        <v>60</v>
      </c>
      <c r="E19" s="76">
        <f>E20</f>
        <v>17500</v>
      </c>
      <c r="F19" s="76">
        <f>F20</f>
        <v>0</v>
      </c>
      <c r="G19" s="76">
        <f>G20</f>
        <v>0</v>
      </c>
      <c r="H19" s="220">
        <f t="shared" si="1"/>
        <v>17500</v>
      </c>
      <c r="I19" s="102"/>
      <c r="J19" s="92">
        <f t="shared" si="5"/>
        <v>17500</v>
      </c>
      <c r="K19" s="102"/>
      <c r="L19" s="102"/>
      <c r="M19" s="92">
        <f t="shared" si="2"/>
        <v>17500</v>
      </c>
      <c r="N19" s="102"/>
      <c r="O19" s="92">
        <f t="shared" si="6"/>
        <v>17500</v>
      </c>
      <c r="P19" s="102"/>
      <c r="Q19" s="102"/>
      <c r="R19" s="92">
        <f t="shared" si="3"/>
        <v>17500</v>
      </c>
      <c r="S19" s="92">
        <f>S20</f>
        <v>1645</v>
      </c>
      <c r="T19" s="92">
        <f t="shared" si="7"/>
        <v>19145</v>
      </c>
      <c r="U19" s="102"/>
      <c r="V19" s="102"/>
      <c r="W19" s="92">
        <f t="shared" si="0"/>
        <v>19145</v>
      </c>
      <c r="X19" s="92">
        <v>19145</v>
      </c>
    </row>
    <row r="20" spans="1:24" s="80" customFormat="1" ht="11.25">
      <c r="A20" s="73"/>
      <c r="B20" s="73"/>
      <c r="C20" s="74"/>
      <c r="D20" s="70" t="s">
        <v>61</v>
      </c>
      <c r="E20" s="71">
        <v>17500</v>
      </c>
      <c r="F20" s="76"/>
      <c r="G20" s="76"/>
      <c r="H20" s="219">
        <f t="shared" si="1"/>
        <v>17500</v>
      </c>
      <c r="I20" s="102"/>
      <c r="J20" s="92">
        <f t="shared" si="5"/>
        <v>17500</v>
      </c>
      <c r="K20" s="102"/>
      <c r="L20" s="102"/>
      <c r="M20" s="92">
        <f t="shared" si="2"/>
        <v>17500</v>
      </c>
      <c r="N20" s="102"/>
      <c r="O20" s="92">
        <f t="shared" si="6"/>
        <v>17500</v>
      </c>
      <c r="P20" s="102"/>
      <c r="Q20" s="102"/>
      <c r="R20" s="92">
        <f t="shared" si="3"/>
        <v>17500</v>
      </c>
      <c r="S20" s="92">
        <v>1645</v>
      </c>
      <c r="T20" s="92">
        <f t="shared" si="7"/>
        <v>19145</v>
      </c>
      <c r="U20" s="102"/>
      <c r="V20" s="102"/>
      <c r="W20" s="92">
        <f t="shared" si="0"/>
        <v>19145</v>
      </c>
      <c r="X20" s="92">
        <v>19145</v>
      </c>
    </row>
    <row r="21" spans="1:24" s="80" customFormat="1" ht="11.25">
      <c r="A21" s="73"/>
      <c r="B21" s="73"/>
      <c r="C21" s="74" t="s">
        <v>62</v>
      </c>
      <c r="D21" s="75" t="s">
        <v>92</v>
      </c>
      <c r="E21" s="76">
        <f>E22+E23+E24</f>
        <v>75200</v>
      </c>
      <c r="F21" s="76">
        <f>F22+F24</f>
        <v>0</v>
      </c>
      <c r="G21" s="76">
        <f>G22+G24</f>
        <v>0</v>
      </c>
      <c r="H21" s="219">
        <f t="shared" si="1"/>
        <v>75200</v>
      </c>
      <c r="I21" s="102"/>
      <c r="J21" s="92">
        <f t="shared" si="5"/>
        <v>75200</v>
      </c>
      <c r="K21" s="102"/>
      <c r="L21" s="102"/>
      <c r="M21" s="92">
        <f t="shared" si="2"/>
        <v>75200</v>
      </c>
      <c r="N21" s="92">
        <f>N22</f>
        <v>40000</v>
      </c>
      <c r="O21" s="92">
        <f t="shared" si="6"/>
        <v>115200</v>
      </c>
      <c r="P21" s="102"/>
      <c r="Q21" s="102"/>
      <c r="R21" s="92">
        <f t="shared" si="3"/>
        <v>115200</v>
      </c>
      <c r="S21" s="92">
        <f>S22+S23</f>
        <v>11281</v>
      </c>
      <c r="T21" s="92">
        <f t="shared" si="7"/>
        <v>126481</v>
      </c>
      <c r="U21" s="102"/>
      <c r="V21" s="102"/>
      <c r="W21" s="92">
        <f t="shared" si="0"/>
        <v>126481</v>
      </c>
      <c r="X21" s="92">
        <v>126481</v>
      </c>
    </row>
    <row r="22" spans="1:24" s="80" customFormat="1" ht="11.25">
      <c r="A22" s="73"/>
      <c r="B22" s="73"/>
      <c r="C22" s="74"/>
      <c r="D22" s="70" t="s">
        <v>4</v>
      </c>
      <c r="E22" s="92">
        <v>75000</v>
      </c>
      <c r="F22" s="76"/>
      <c r="G22" s="76"/>
      <c r="H22" s="219">
        <f t="shared" si="1"/>
        <v>75000</v>
      </c>
      <c r="I22" s="102"/>
      <c r="J22" s="92">
        <f t="shared" si="5"/>
        <v>75000</v>
      </c>
      <c r="K22" s="102"/>
      <c r="L22" s="102"/>
      <c r="M22" s="92">
        <f t="shared" si="2"/>
        <v>75000</v>
      </c>
      <c r="N22" s="92">
        <v>40000</v>
      </c>
      <c r="O22" s="92">
        <f t="shared" si="6"/>
        <v>115000</v>
      </c>
      <c r="P22" s="102"/>
      <c r="Q22" s="102"/>
      <c r="R22" s="92">
        <f t="shared" si="3"/>
        <v>115000</v>
      </c>
      <c r="S22" s="92">
        <v>11481</v>
      </c>
      <c r="T22" s="92">
        <f t="shared" si="7"/>
        <v>126481</v>
      </c>
      <c r="U22" s="102"/>
      <c r="V22" s="102"/>
      <c r="W22" s="92">
        <f t="shared" si="0"/>
        <v>126481</v>
      </c>
      <c r="X22" s="92">
        <v>126481</v>
      </c>
    </row>
    <row r="23" spans="1:24" s="80" customFormat="1" ht="11.25">
      <c r="A23" s="73"/>
      <c r="B23" s="73"/>
      <c r="C23" s="74"/>
      <c r="D23" s="70" t="s">
        <v>101</v>
      </c>
      <c r="E23" s="92">
        <v>200</v>
      </c>
      <c r="F23" s="76"/>
      <c r="G23" s="76"/>
      <c r="H23" s="219">
        <f t="shared" si="1"/>
        <v>200</v>
      </c>
      <c r="I23" s="102"/>
      <c r="J23" s="92">
        <f t="shared" si="5"/>
        <v>200</v>
      </c>
      <c r="K23" s="102"/>
      <c r="L23" s="102"/>
      <c r="M23" s="92">
        <f t="shared" si="2"/>
        <v>200</v>
      </c>
      <c r="N23" s="102"/>
      <c r="O23" s="92">
        <f t="shared" si="6"/>
        <v>200</v>
      </c>
      <c r="P23" s="102"/>
      <c r="Q23" s="102"/>
      <c r="R23" s="92">
        <f t="shared" si="3"/>
        <v>200</v>
      </c>
      <c r="S23" s="92">
        <v>-200</v>
      </c>
      <c r="T23" s="92">
        <f t="shared" si="7"/>
        <v>0</v>
      </c>
      <c r="U23" s="102"/>
      <c r="V23" s="102"/>
      <c r="W23" s="92">
        <f t="shared" si="0"/>
        <v>0</v>
      </c>
      <c r="X23" s="92"/>
    </row>
    <row r="24" spans="1:24" s="80" customFormat="1" ht="11.25">
      <c r="A24" s="73"/>
      <c r="B24" s="73"/>
      <c r="C24" s="74" t="s">
        <v>96</v>
      </c>
      <c r="D24" s="70" t="s">
        <v>5</v>
      </c>
      <c r="E24" s="92">
        <v>0</v>
      </c>
      <c r="F24" s="76"/>
      <c r="G24" s="76"/>
      <c r="H24" s="219">
        <f t="shared" si="1"/>
        <v>0</v>
      </c>
      <c r="I24" s="102"/>
      <c r="J24" s="92">
        <f t="shared" si="5"/>
        <v>0</v>
      </c>
      <c r="K24" s="102"/>
      <c r="L24" s="102"/>
      <c r="M24" s="92">
        <f t="shared" si="2"/>
        <v>0</v>
      </c>
      <c r="N24" s="102"/>
      <c r="O24" s="92">
        <f t="shared" si="6"/>
        <v>0</v>
      </c>
      <c r="P24" s="102"/>
      <c r="Q24" s="102"/>
      <c r="R24" s="92">
        <f t="shared" si="3"/>
        <v>0</v>
      </c>
      <c r="S24" s="92"/>
      <c r="T24" s="92">
        <f t="shared" si="7"/>
        <v>0</v>
      </c>
      <c r="U24" s="102"/>
      <c r="V24" s="102"/>
      <c r="W24" s="92">
        <f t="shared" si="0"/>
        <v>0</v>
      </c>
      <c r="X24" s="92"/>
    </row>
    <row r="25" spans="1:24" s="80" customFormat="1" ht="11.25">
      <c r="A25" s="73"/>
      <c r="B25" s="73"/>
      <c r="C25" s="74" t="s">
        <v>63</v>
      </c>
      <c r="D25" s="75" t="s">
        <v>64</v>
      </c>
      <c r="E25" s="76">
        <f>E26+E27</f>
        <v>14600</v>
      </c>
      <c r="F25" s="76">
        <f>F26</f>
        <v>0</v>
      </c>
      <c r="G25" s="76">
        <f>G26</f>
        <v>0</v>
      </c>
      <c r="H25" s="220">
        <f t="shared" si="1"/>
        <v>14600</v>
      </c>
      <c r="I25" s="102"/>
      <c r="J25" s="92">
        <f t="shared" si="5"/>
        <v>14600</v>
      </c>
      <c r="K25" s="102"/>
      <c r="L25" s="102"/>
      <c r="M25" s="92">
        <f t="shared" si="2"/>
        <v>14600</v>
      </c>
      <c r="N25" s="102"/>
      <c r="O25" s="92">
        <f t="shared" si="6"/>
        <v>14600</v>
      </c>
      <c r="P25" s="102"/>
      <c r="Q25" s="102"/>
      <c r="R25" s="92">
        <f t="shared" si="3"/>
        <v>14600</v>
      </c>
      <c r="S25" s="92">
        <f>SUM(S26:S28)</f>
        <v>1272</v>
      </c>
      <c r="T25" s="92">
        <f t="shared" si="7"/>
        <v>15872</v>
      </c>
      <c r="U25" s="102"/>
      <c r="V25" s="102"/>
      <c r="W25" s="92">
        <f t="shared" si="0"/>
        <v>15872</v>
      </c>
      <c r="X25" s="92">
        <v>15872</v>
      </c>
    </row>
    <row r="26" spans="1:24" s="80" customFormat="1" ht="11.25">
      <c r="A26" s="73"/>
      <c r="B26" s="73"/>
      <c r="C26" s="74"/>
      <c r="D26" s="70" t="s">
        <v>65</v>
      </c>
      <c r="E26" s="71">
        <v>600</v>
      </c>
      <c r="F26" s="76"/>
      <c r="G26" s="76"/>
      <c r="H26" s="219">
        <f t="shared" si="1"/>
        <v>600</v>
      </c>
      <c r="I26" s="102"/>
      <c r="J26" s="92">
        <f t="shared" si="5"/>
        <v>600</v>
      </c>
      <c r="K26" s="102"/>
      <c r="L26" s="102"/>
      <c r="M26" s="92">
        <f t="shared" si="2"/>
        <v>600</v>
      </c>
      <c r="N26" s="102"/>
      <c r="O26" s="92">
        <f t="shared" si="6"/>
        <v>600</v>
      </c>
      <c r="P26" s="102"/>
      <c r="Q26" s="102"/>
      <c r="R26" s="92">
        <f t="shared" si="3"/>
        <v>600</v>
      </c>
      <c r="S26" s="92">
        <v>826</v>
      </c>
      <c r="T26" s="92">
        <f t="shared" si="7"/>
        <v>1426</v>
      </c>
      <c r="U26" s="102"/>
      <c r="V26" s="102"/>
      <c r="W26" s="92">
        <f t="shared" si="0"/>
        <v>1426</v>
      </c>
      <c r="X26" s="92">
        <v>1426</v>
      </c>
    </row>
    <row r="27" spans="1:24" s="80" customFormat="1" ht="11.25">
      <c r="A27" s="73"/>
      <c r="B27" s="73"/>
      <c r="C27" s="74"/>
      <c r="D27" s="70" t="s">
        <v>123</v>
      </c>
      <c r="E27" s="71">
        <v>14000</v>
      </c>
      <c r="F27" s="76"/>
      <c r="G27" s="76"/>
      <c r="H27" s="219">
        <f t="shared" si="1"/>
        <v>14000</v>
      </c>
      <c r="I27" s="102"/>
      <c r="J27" s="92">
        <f t="shared" si="5"/>
        <v>14000</v>
      </c>
      <c r="K27" s="102"/>
      <c r="L27" s="102"/>
      <c r="M27" s="92">
        <f t="shared" si="2"/>
        <v>14000</v>
      </c>
      <c r="N27" s="102"/>
      <c r="O27" s="92">
        <f t="shared" si="6"/>
        <v>14000</v>
      </c>
      <c r="P27" s="102"/>
      <c r="Q27" s="102"/>
      <c r="R27" s="92">
        <f t="shared" si="3"/>
        <v>14000</v>
      </c>
      <c r="S27" s="92">
        <v>-489</v>
      </c>
      <c r="T27" s="92">
        <f t="shared" si="7"/>
        <v>13511</v>
      </c>
      <c r="U27" s="102"/>
      <c r="V27" s="102"/>
      <c r="W27" s="92">
        <f t="shared" si="0"/>
        <v>13511</v>
      </c>
      <c r="X27" s="92">
        <v>13511</v>
      </c>
    </row>
    <row r="28" spans="1:24" s="80" customFormat="1" ht="11.25">
      <c r="A28" s="73"/>
      <c r="B28" s="73"/>
      <c r="C28" s="74"/>
      <c r="D28" s="70" t="s">
        <v>101</v>
      </c>
      <c r="E28" s="71"/>
      <c r="F28" s="76"/>
      <c r="G28" s="76"/>
      <c r="H28" s="219"/>
      <c r="I28" s="102"/>
      <c r="J28" s="92"/>
      <c r="K28" s="102"/>
      <c r="L28" s="102"/>
      <c r="M28" s="92"/>
      <c r="N28" s="102"/>
      <c r="O28" s="92"/>
      <c r="P28" s="102"/>
      <c r="Q28" s="102"/>
      <c r="R28" s="92"/>
      <c r="S28" s="92">
        <v>935</v>
      </c>
      <c r="T28" s="92">
        <f>SUM(R28:S28)</f>
        <v>935</v>
      </c>
      <c r="U28" s="102"/>
      <c r="V28" s="102"/>
      <c r="W28" s="92">
        <f t="shared" si="0"/>
        <v>935</v>
      </c>
      <c r="X28" s="92">
        <v>935</v>
      </c>
    </row>
    <row r="29" spans="1:24" s="80" customFormat="1" ht="11.25">
      <c r="A29" s="64" t="s">
        <v>9</v>
      </c>
      <c r="B29" s="64" t="s">
        <v>41</v>
      </c>
      <c r="C29" s="65"/>
      <c r="D29" s="66" t="s">
        <v>42</v>
      </c>
      <c r="E29" s="67">
        <f>E31+E33+E34+E35+E37+E40+E38+E39</f>
        <v>10048</v>
      </c>
      <c r="F29" s="67">
        <f>F31+F33+F34+F35+F37+F36</f>
        <v>36729</v>
      </c>
      <c r="G29" s="67">
        <f>G31+G33+G34+G35+G37+G40+G36</f>
        <v>2000</v>
      </c>
      <c r="H29" s="218">
        <f t="shared" si="1"/>
        <v>48777</v>
      </c>
      <c r="I29" s="245"/>
      <c r="J29" s="245">
        <f t="shared" si="5"/>
        <v>48777</v>
      </c>
      <c r="K29" s="245"/>
      <c r="L29" s="245"/>
      <c r="M29" s="245">
        <f t="shared" si="2"/>
        <v>48777</v>
      </c>
      <c r="N29" s="245"/>
      <c r="O29" s="245">
        <f t="shared" si="6"/>
        <v>48777</v>
      </c>
      <c r="P29" s="245"/>
      <c r="Q29" s="245"/>
      <c r="R29" s="245">
        <f>SUM(O29:Q29)</f>
        <v>48777</v>
      </c>
      <c r="S29" s="245">
        <f>SUM(S30:S39)</f>
        <v>11175</v>
      </c>
      <c r="T29" s="245">
        <f>SUM(T30:T39)</f>
        <v>54368</v>
      </c>
      <c r="U29" s="245">
        <f>U30</f>
        <v>5584</v>
      </c>
      <c r="V29" s="245"/>
      <c r="W29" s="245">
        <f t="shared" si="0"/>
        <v>59952</v>
      </c>
      <c r="X29" s="245">
        <f>X30+X31+X32+X34+X35+X37+X38+X39</f>
        <v>59994</v>
      </c>
    </row>
    <row r="30" spans="1:24" s="80" customFormat="1" ht="11.25">
      <c r="A30" s="73"/>
      <c r="B30" s="73"/>
      <c r="C30" s="69" t="s">
        <v>342</v>
      </c>
      <c r="D30" s="70" t="s">
        <v>344</v>
      </c>
      <c r="E30" s="71"/>
      <c r="F30" s="71"/>
      <c r="G30" s="71"/>
      <c r="H30" s="219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>
        <v>5584</v>
      </c>
      <c r="T30" s="71"/>
      <c r="U30" s="71">
        <v>5584</v>
      </c>
      <c r="V30" s="71"/>
      <c r="W30" s="71">
        <f t="shared" si="0"/>
        <v>5584</v>
      </c>
      <c r="X30" s="92">
        <v>5584</v>
      </c>
    </row>
    <row r="31" spans="1:24" s="80" customFormat="1" ht="11.25">
      <c r="A31" s="68"/>
      <c r="B31" s="68"/>
      <c r="C31" s="228" t="s">
        <v>126</v>
      </c>
      <c r="D31" s="228" t="s">
        <v>129</v>
      </c>
      <c r="E31" s="194"/>
      <c r="F31" s="194">
        <v>29209</v>
      </c>
      <c r="G31" s="228"/>
      <c r="H31" s="221">
        <f t="shared" si="1"/>
        <v>29209</v>
      </c>
      <c r="I31" s="92"/>
      <c r="J31" s="92">
        <f t="shared" si="5"/>
        <v>29209</v>
      </c>
      <c r="K31" s="92"/>
      <c r="L31" s="92"/>
      <c r="M31" s="92">
        <f t="shared" si="2"/>
        <v>29209</v>
      </c>
      <c r="N31" s="92"/>
      <c r="O31" s="92">
        <f t="shared" si="6"/>
        <v>29209</v>
      </c>
      <c r="P31" s="92"/>
      <c r="Q31" s="92"/>
      <c r="R31" s="92">
        <f t="shared" si="3"/>
        <v>29209</v>
      </c>
      <c r="S31" s="92">
        <v>-7841</v>
      </c>
      <c r="T31" s="92">
        <f t="shared" si="7"/>
        <v>21368</v>
      </c>
      <c r="U31" s="92"/>
      <c r="V31" s="92"/>
      <c r="W31" s="92">
        <f t="shared" si="0"/>
        <v>21368</v>
      </c>
      <c r="X31" s="92">
        <v>21368</v>
      </c>
    </row>
    <row r="32" spans="1:24" s="80" customFormat="1" ht="11.25">
      <c r="A32" s="68"/>
      <c r="B32" s="68"/>
      <c r="C32" s="228" t="s">
        <v>343</v>
      </c>
      <c r="D32" s="228" t="s">
        <v>345</v>
      </c>
      <c r="E32" s="194"/>
      <c r="F32" s="194"/>
      <c r="G32" s="228"/>
      <c r="H32" s="221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>
        <v>11141</v>
      </c>
      <c r="T32" s="92">
        <f>SUM(R32:S32)</f>
        <v>11141</v>
      </c>
      <c r="U32" s="92"/>
      <c r="V32" s="92"/>
      <c r="W32" s="92">
        <f t="shared" si="0"/>
        <v>11141</v>
      </c>
      <c r="X32" s="92">
        <v>11141</v>
      </c>
    </row>
    <row r="33" spans="1:24" s="80" customFormat="1" ht="11.25">
      <c r="A33" s="68"/>
      <c r="B33" s="68"/>
      <c r="C33" s="69" t="s">
        <v>127</v>
      </c>
      <c r="D33" s="70" t="s">
        <v>130</v>
      </c>
      <c r="E33" s="194"/>
      <c r="F33" s="194"/>
      <c r="G33" s="71"/>
      <c r="H33" s="221">
        <f t="shared" si="1"/>
        <v>0</v>
      </c>
      <c r="I33" s="102"/>
      <c r="J33" s="92">
        <f t="shared" si="5"/>
        <v>0</v>
      </c>
      <c r="K33" s="102"/>
      <c r="L33" s="102"/>
      <c r="M33" s="92">
        <f t="shared" si="2"/>
        <v>0</v>
      </c>
      <c r="N33" s="102"/>
      <c r="O33" s="92">
        <f t="shared" si="6"/>
        <v>0</v>
      </c>
      <c r="P33" s="102"/>
      <c r="Q33" s="102"/>
      <c r="R33" s="92">
        <f t="shared" si="3"/>
        <v>0</v>
      </c>
      <c r="S33" s="102"/>
      <c r="T33" s="92">
        <f t="shared" si="7"/>
        <v>0</v>
      </c>
      <c r="U33" s="102"/>
      <c r="V33" s="102"/>
      <c r="W33" s="92">
        <f t="shared" si="0"/>
        <v>0</v>
      </c>
      <c r="X33" s="92"/>
    </row>
    <row r="34" spans="1:24" s="80" customFormat="1" ht="11.25">
      <c r="A34" s="68"/>
      <c r="B34" s="68"/>
      <c r="C34" s="69" t="s">
        <v>132</v>
      </c>
      <c r="D34" s="70" t="s">
        <v>199</v>
      </c>
      <c r="E34" s="194"/>
      <c r="F34" s="194"/>
      <c r="G34" s="71"/>
      <c r="H34" s="221">
        <f t="shared" si="1"/>
        <v>0</v>
      </c>
      <c r="I34" s="102"/>
      <c r="J34" s="92">
        <f t="shared" si="5"/>
        <v>0</v>
      </c>
      <c r="K34" s="102"/>
      <c r="L34" s="102"/>
      <c r="M34" s="92">
        <f t="shared" si="2"/>
        <v>0</v>
      </c>
      <c r="N34" s="102"/>
      <c r="O34" s="92">
        <f t="shared" si="6"/>
        <v>0</v>
      </c>
      <c r="P34" s="102"/>
      <c r="Q34" s="102"/>
      <c r="R34" s="92">
        <f t="shared" si="3"/>
        <v>0</v>
      </c>
      <c r="S34" s="92">
        <v>8680</v>
      </c>
      <c r="T34" s="92">
        <f t="shared" si="7"/>
        <v>8680</v>
      </c>
      <c r="U34" s="102"/>
      <c r="V34" s="102"/>
      <c r="W34" s="92">
        <f t="shared" si="0"/>
        <v>8680</v>
      </c>
      <c r="X34" s="92">
        <v>8680</v>
      </c>
    </row>
    <row r="35" spans="1:24" s="80" customFormat="1" ht="11.25">
      <c r="A35" s="68"/>
      <c r="B35" s="68"/>
      <c r="C35" s="69" t="s">
        <v>128</v>
      </c>
      <c r="D35" s="70" t="s">
        <v>131</v>
      </c>
      <c r="E35" s="194">
        <v>2136</v>
      </c>
      <c r="F35" s="194">
        <v>7520</v>
      </c>
      <c r="G35" s="71"/>
      <c r="H35" s="221">
        <f t="shared" si="1"/>
        <v>9656</v>
      </c>
      <c r="I35" s="102"/>
      <c r="J35" s="92">
        <f t="shared" si="5"/>
        <v>9656</v>
      </c>
      <c r="K35" s="102"/>
      <c r="L35" s="102"/>
      <c r="M35" s="92">
        <f t="shared" si="2"/>
        <v>9656</v>
      </c>
      <c r="N35" s="102"/>
      <c r="O35" s="92">
        <f t="shared" si="6"/>
        <v>9656</v>
      </c>
      <c r="P35" s="102"/>
      <c r="Q35" s="102"/>
      <c r="R35" s="92">
        <f t="shared" si="3"/>
        <v>9656</v>
      </c>
      <c r="S35" s="92">
        <v>614</v>
      </c>
      <c r="T35" s="92">
        <f t="shared" si="7"/>
        <v>10270</v>
      </c>
      <c r="U35" s="102"/>
      <c r="V35" s="102"/>
      <c r="W35" s="92">
        <f t="shared" si="0"/>
        <v>10270</v>
      </c>
      <c r="X35" s="92">
        <v>10270</v>
      </c>
    </row>
    <row r="36" spans="1:24" s="80" customFormat="1" ht="11.25">
      <c r="A36" s="68"/>
      <c r="B36" s="68"/>
      <c r="C36" s="69" t="s">
        <v>182</v>
      </c>
      <c r="D36" s="70" t="s">
        <v>183</v>
      </c>
      <c r="E36" s="194"/>
      <c r="F36" s="194"/>
      <c r="G36" s="71"/>
      <c r="H36" s="221">
        <f t="shared" si="1"/>
        <v>0</v>
      </c>
      <c r="I36" s="102"/>
      <c r="J36" s="92">
        <f t="shared" si="5"/>
        <v>0</v>
      </c>
      <c r="K36" s="102"/>
      <c r="L36" s="102"/>
      <c r="M36" s="92">
        <f t="shared" si="2"/>
        <v>0</v>
      </c>
      <c r="N36" s="102"/>
      <c r="O36" s="92">
        <f t="shared" si="6"/>
        <v>0</v>
      </c>
      <c r="P36" s="102"/>
      <c r="Q36" s="102"/>
      <c r="R36" s="92">
        <f t="shared" si="3"/>
        <v>0</v>
      </c>
      <c r="S36" s="92"/>
      <c r="T36" s="92">
        <f t="shared" si="7"/>
        <v>0</v>
      </c>
      <c r="U36" s="102"/>
      <c r="V36" s="102"/>
      <c r="W36" s="92">
        <f t="shared" si="0"/>
        <v>0</v>
      </c>
      <c r="X36" s="92"/>
    </row>
    <row r="37" spans="1:24" s="80" customFormat="1" ht="11.25">
      <c r="A37" s="68"/>
      <c r="B37" s="68"/>
      <c r="C37" s="69" t="s">
        <v>43</v>
      </c>
      <c r="D37" s="70" t="s">
        <v>44</v>
      </c>
      <c r="E37" s="92"/>
      <c r="F37" s="92"/>
      <c r="G37" s="71">
        <v>2000</v>
      </c>
      <c r="H37" s="219">
        <f t="shared" si="1"/>
        <v>2000</v>
      </c>
      <c r="I37" s="102"/>
      <c r="J37" s="92">
        <f t="shared" si="5"/>
        <v>2000</v>
      </c>
      <c r="K37" s="102"/>
      <c r="L37" s="102"/>
      <c r="M37" s="92">
        <f t="shared" si="2"/>
        <v>2000</v>
      </c>
      <c r="N37" s="102"/>
      <c r="O37" s="92">
        <f t="shared" si="6"/>
        <v>2000</v>
      </c>
      <c r="P37" s="102"/>
      <c r="Q37" s="102"/>
      <c r="R37" s="92">
        <f t="shared" si="3"/>
        <v>2000</v>
      </c>
      <c r="S37" s="92">
        <v>416</v>
      </c>
      <c r="T37" s="92">
        <f t="shared" si="7"/>
        <v>2416</v>
      </c>
      <c r="U37" s="102"/>
      <c r="V37" s="102"/>
      <c r="W37" s="92">
        <f t="shared" si="0"/>
        <v>2416</v>
      </c>
      <c r="X37" s="92">
        <v>2416</v>
      </c>
    </row>
    <row r="38" spans="1:24" ht="12.75">
      <c r="A38" s="90"/>
      <c r="B38" s="90"/>
      <c r="C38" s="196" t="s">
        <v>267</v>
      </c>
      <c r="D38" s="48" t="s">
        <v>346</v>
      </c>
      <c r="E38" s="92"/>
      <c r="F38" s="92"/>
      <c r="G38" s="92"/>
      <c r="H38" s="222">
        <f t="shared" si="1"/>
        <v>0</v>
      </c>
      <c r="I38" s="181"/>
      <c r="J38" s="92">
        <f t="shared" si="5"/>
        <v>0</v>
      </c>
      <c r="K38" s="181"/>
      <c r="L38" s="181"/>
      <c r="M38" s="92">
        <f t="shared" si="2"/>
        <v>0</v>
      </c>
      <c r="N38" s="181"/>
      <c r="O38" s="92">
        <f t="shared" si="6"/>
        <v>0</v>
      </c>
      <c r="P38" s="181"/>
      <c r="Q38" s="181"/>
      <c r="R38" s="92">
        <f t="shared" si="3"/>
        <v>0</v>
      </c>
      <c r="S38" s="92">
        <v>89</v>
      </c>
      <c r="T38" s="92">
        <f t="shared" si="7"/>
        <v>89</v>
      </c>
      <c r="U38" s="181"/>
      <c r="V38" s="181"/>
      <c r="W38" s="92">
        <f t="shared" si="0"/>
        <v>89</v>
      </c>
      <c r="X38" s="92">
        <v>88</v>
      </c>
    </row>
    <row r="39" spans="1:24" ht="12.75">
      <c r="A39" s="90"/>
      <c r="B39" s="90"/>
      <c r="C39" s="196" t="s">
        <v>341</v>
      </c>
      <c r="D39" s="48" t="s">
        <v>268</v>
      </c>
      <c r="E39" s="92">
        <v>7912</v>
      </c>
      <c r="F39" s="92"/>
      <c r="G39" s="92"/>
      <c r="H39" s="222">
        <f>SUM(E39:G39)</f>
        <v>7912</v>
      </c>
      <c r="I39" s="181"/>
      <c r="J39" s="92">
        <f t="shared" si="5"/>
        <v>7912</v>
      </c>
      <c r="K39" s="181"/>
      <c r="L39" s="181"/>
      <c r="M39" s="92">
        <f t="shared" si="2"/>
        <v>7912</v>
      </c>
      <c r="N39" s="181"/>
      <c r="O39" s="92">
        <f t="shared" si="6"/>
        <v>7912</v>
      </c>
      <c r="P39" s="181"/>
      <c r="Q39" s="181"/>
      <c r="R39" s="92">
        <f t="shared" si="3"/>
        <v>7912</v>
      </c>
      <c r="S39" s="92">
        <v>-7508</v>
      </c>
      <c r="T39" s="92">
        <f t="shared" si="7"/>
        <v>404</v>
      </c>
      <c r="U39" s="181"/>
      <c r="V39" s="181"/>
      <c r="W39" s="92">
        <f t="shared" si="0"/>
        <v>404</v>
      </c>
      <c r="X39" s="92">
        <v>447</v>
      </c>
    </row>
    <row r="40" spans="1:24" s="80" customFormat="1" ht="11.25">
      <c r="A40" s="64" t="s">
        <v>10</v>
      </c>
      <c r="B40" s="64" t="s">
        <v>45</v>
      </c>
      <c r="C40" s="65"/>
      <c r="D40" s="66" t="s">
        <v>46</v>
      </c>
      <c r="E40" s="67"/>
      <c r="F40" s="67">
        <v>0</v>
      </c>
      <c r="G40" s="67"/>
      <c r="H40" s="218">
        <f>SUM(E40:G40)</f>
        <v>0</v>
      </c>
      <c r="I40" s="245">
        <v>1745</v>
      </c>
      <c r="J40" s="245">
        <f t="shared" si="5"/>
        <v>1745</v>
      </c>
      <c r="K40" s="245"/>
      <c r="L40" s="245"/>
      <c r="M40" s="245">
        <f t="shared" si="2"/>
        <v>1745</v>
      </c>
      <c r="N40" s="245"/>
      <c r="O40" s="245">
        <f t="shared" si="6"/>
        <v>1745</v>
      </c>
      <c r="P40" s="245"/>
      <c r="Q40" s="245"/>
      <c r="R40" s="245">
        <f t="shared" si="3"/>
        <v>1745</v>
      </c>
      <c r="S40" s="245"/>
      <c r="T40" s="245">
        <f t="shared" si="7"/>
        <v>1745</v>
      </c>
      <c r="U40" s="245"/>
      <c r="V40" s="245"/>
      <c r="W40" s="245">
        <f t="shared" si="0"/>
        <v>1745</v>
      </c>
      <c r="X40" s="245">
        <v>1722</v>
      </c>
    </row>
    <row r="41" spans="1:24" s="80" customFormat="1" ht="11.25">
      <c r="A41" s="64" t="s">
        <v>20</v>
      </c>
      <c r="B41" s="64" t="s">
        <v>47</v>
      </c>
      <c r="C41" s="65"/>
      <c r="D41" s="66" t="s">
        <v>48</v>
      </c>
      <c r="E41" s="67">
        <f>E42+E43</f>
        <v>0</v>
      </c>
      <c r="F41" s="67">
        <f>F42+F43</f>
        <v>0</v>
      </c>
      <c r="G41" s="67">
        <f>G42+G43</f>
        <v>1014</v>
      </c>
      <c r="H41" s="218">
        <f>H42+H43</f>
        <v>1014</v>
      </c>
      <c r="I41" s="245"/>
      <c r="J41" s="245"/>
      <c r="K41" s="245"/>
      <c r="L41" s="245">
        <f>L42</f>
        <v>1014</v>
      </c>
      <c r="M41" s="245">
        <f>SUM(J41:L41)</f>
        <v>1014</v>
      </c>
      <c r="N41" s="245"/>
      <c r="O41" s="245"/>
      <c r="P41" s="245"/>
      <c r="Q41" s="245">
        <f>Q42</f>
        <v>1014</v>
      </c>
      <c r="R41" s="245">
        <f aca="true" t="shared" si="8" ref="R41:R50">SUM(O41:Q41)</f>
        <v>1014</v>
      </c>
      <c r="S41" s="245"/>
      <c r="T41" s="245"/>
      <c r="U41" s="245"/>
      <c r="V41" s="245">
        <f>V42</f>
        <v>1014</v>
      </c>
      <c r="W41" s="245">
        <f t="shared" si="0"/>
        <v>1014</v>
      </c>
      <c r="X41" s="245">
        <v>90</v>
      </c>
    </row>
    <row r="42" spans="1:24" s="80" customFormat="1" ht="11.25">
      <c r="A42" s="68"/>
      <c r="B42" s="68"/>
      <c r="C42" s="69" t="s">
        <v>93</v>
      </c>
      <c r="D42" s="70" t="s">
        <v>94</v>
      </c>
      <c r="E42" s="71"/>
      <c r="F42" s="71"/>
      <c r="G42" s="71">
        <v>1014</v>
      </c>
      <c r="H42" s="219">
        <f>SUM(E42:G42)</f>
        <v>1014</v>
      </c>
      <c r="I42" s="102"/>
      <c r="J42" s="92"/>
      <c r="K42" s="102"/>
      <c r="L42" s="92">
        <v>1014</v>
      </c>
      <c r="M42" s="92">
        <f t="shared" si="2"/>
        <v>1014</v>
      </c>
      <c r="N42" s="102"/>
      <c r="O42" s="92"/>
      <c r="P42" s="102"/>
      <c r="Q42" s="92">
        <v>1014</v>
      </c>
      <c r="R42" s="92">
        <f t="shared" si="8"/>
        <v>1014</v>
      </c>
      <c r="S42" s="102"/>
      <c r="T42" s="92"/>
      <c r="U42" s="102"/>
      <c r="V42" s="92">
        <v>1014</v>
      </c>
      <c r="W42" s="92">
        <f t="shared" si="0"/>
        <v>1014</v>
      </c>
      <c r="X42" s="92">
        <v>90</v>
      </c>
    </row>
    <row r="43" spans="1:24" s="80" customFormat="1" ht="11.25">
      <c r="A43" s="68"/>
      <c r="B43" s="68"/>
      <c r="C43" s="69" t="s">
        <v>50</v>
      </c>
      <c r="D43" s="70" t="s">
        <v>49</v>
      </c>
      <c r="E43" s="71"/>
      <c r="F43" s="71"/>
      <c r="G43" s="71"/>
      <c r="H43" s="219">
        <f>SUM(E43:G43)</f>
        <v>0</v>
      </c>
      <c r="I43" s="102"/>
      <c r="J43" s="92">
        <f t="shared" si="5"/>
        <v>0</v>
      </c>
      <c r="K43" s="102"/>
      <c r="L43" s="102"/>
      <c r="M43" s="92">
        <f t="shared" si="2"/>
        <v>0</v>
      </c>
      <c r="N43" s="102"/>
      <c r="O43" s="92">
        <f>SUM(M43:N43)</f>
        <v>0</v>
      </c>
      <c r="P43" s="102"/>
      <c r="Q43" s="102"/>
      <c r="R43" s="92">
        <f t="shared" si="8"/>
        <v>0</v>
      </c>
      <c r="S43" s="102"/>
      <c r="T43" s="92">
        <f>SUM(R43:S43)</f>
        <v>0</v>
      </c>
      <c r="U43" s="102"/>
      <c r="V43" s="102"/>
      <c r="W43" s="92">
        <f t="shared" si="0"/>
        <v>0</v>
      </c>
      <c r="X43" s="102"/>
    </row>
    <row r="44" spans="1:24" s="80" customFormat="1" ht="11.25">
      <c r="A44" s="64" t="s">
        <v>11</v>
      </c>
      <c r="B44" s="64" t="s">
        <v>51</v>
      </c>
      <c r="C44" s="65"/>
      <c r="D44" s="66" t="s">
        <v>52</v>
      </c>
      <c r="E44" s="67">
        <f>E45+E46</f>
        <v>0</v>
      </c>
      <c r="F44" s="67">
        <f>F45+F46</f>
        <v>9000</v>
      </c>
      <c r="G44" s="67">
        <f>G45+G46</f>
        <v>0</v>
      </c>
      <c r="H44" s="218">
        <f>H45+H46</f>
        <v>9000</v>
      </c>
      <c r="I44" s="245">
        <f>I46</f>
        <v>0</v>
      </c>
      <c r="J44" s="245">
        <f t="shared" si="5"/>
        <v>9000</v>
      </c>
      <c r="K44" s="245"/>
      <c r="L44" s="245"/>
      <c r="M44" s="245">
        <f t="shared" si="2"/>
        <v>9000</v>
      </c>
      <c r="N44" s="245">
        <f>N46</f>
        <v>0</v>
      </c>
      <c r="O44" s="245">
        <f>SUM(M44:N44)</f>
        <v>9000</v>
      </c>
      <c r="P44" s="245"/>
      <c r="Q44" s="245"/>
      <c r="R44" s="245">
        <f t="shared" si="8"/>
        <v>9000</v>
      </c>
      <c r="S44" s="245">
        <f>S46</f>
        <v>0</v>
      </c>
      <c r="T44" s="245">
        <f>SUM(R44:S44)</f>
        <v>9000</v>
      </c>
      <c r="U44" s="245"/>
      <c r="V44" s="245"/>
      <c r="W44" s="245">
        <f t="shared" si="0"/>
        <v>9000</v>
      </c>
      <c r="X44" s="245">
        <v>3301</v>
      </c>
    </row>
    <row r="45" spans="1:24" s="80" customFormat="1" ht="11.25">
      <c r="A45" s="68"/>
      <c r="B45" s="68"/>
      <c r="C45" s="69" t="s">
        <v>93</v>
      </c>
      <c r="D45" s="70" t="s">
        <v>95</v>
      </c>
      <c r="E45" s="71"/>
      <c r="F45" s="71"/>
      <c r="G45" s="71"/>
      <c r="H45" s="219">
        <f aca="true" t="shared" si="9" ref="H45:H51">SUM(E45:G45)</f>
        <v>0</v>
      </c>
      <c r="I45" s="102"/>
      <c r="J45" s="92">
        <f t="shared" si="5"/>
        <v>0</v>
      </c>
      <c r="K45" s="102"/>
      <c r="L45" s="102"/>
      <c r="M45" s="92">
        <f t="shared" si="2"/>
        <v>0</v>
      </c>
      <c r="N45" s="102"/>
      <c r="O45" s="92">
        <f>SUM(M45:N45)</f>
        <v>0</v>
      </c>
      <c r="P45" s="102"/>
      <c r="Q45" s="102"/>
      <c r="R45" s="92">
        <f t="shared" si="8"/>
        <v>0</v>
      </c>
      <c r="S45" s="102"/>
      <c r="T45" s="92">
        <f>SUM(R45:S45)</f>
        <v>0</v>
      </c>
      <c r="U45" s="102"/>
      <c r="V45" s="102"/>
      <c r="W45" s="92">
        <f t="shared" si="0"/>
        <v>0</v>
      </c>
      <c r="X45" s="102"/>
    </row>
    <row r="46" spans="1:24" s="80" customFormat="1" ht="11.25">
      <c r="A46" s="68"/>
      <c r="B46" s="68"/>
      <c r="C46" s="69" t="s">
        <v>53</v>
      </c>
      <c r="D46" s="70" t="s">
        <v>54</v>
      </c>
      <c r="E46" s="71"/>
      <c r="F46" s="92">
        <v>9000</v>
      </c>
      <c r="G46" s="71"/>
      <c r="H46" s="219">
        <f t="shared" si="9"/>
        <v>9000</v>
      </c>
      <c r="I46" s="92"/>
      <c r="J46" s="92">
        <f t="shared" si="5"/>
        <v>9000</v>
      </c>
      <c r="K46" s="102"/>
      <c r="L46" s="102"/>
      <c r="M46" s="92">
        <f t="shared" si="2"/>
        <v>9000</v>
      </c>
      <c r="N46" s="92"/>
      <c r="O46" s="92">
        <f>SUM(M46:N46)</f>
        <v>9000</v>
      </c>
      <c r="P46" s="102"/>
      <c r="Q46" s="102"/>
      <c r="R46" s="92">
        <f t="shared" si="8"/>
        <v>9000</v>
      </c>
      <c r="S46" s="92"/>
      <c r="T46" s="92">
        <f>SUM(R46:S46)</f>
        <v>9000</v>
      </c>
      <c r="U46" s="102"/>
      <c r="V46" s="102"/>
      <c r="W46" s="92">
        <f t="shared" si="0"/>
        <v>9000</v>
      </c>
      <c r="X46" s="102">
        <v>3301</v>
      </c>
    </row>
    <row r="47" spans="1:24" s="80" customFormat="1" ht="11.25">
      <c r="A47" s="64" t="s">
        <v>12</v>
      </c>
      <c r="B47" s="64" t="s">
        <v>55</v>
      </c>
      <c r="C47" s="65"/>
      <c r="D47" s="66" t="s">
        <v>56</v>
      </c>
      <c r="E47" s="67">
        <f>SUM(E48:E50)</f>
        <v>1043034</v>
      </c>
      <c r="F47" s="67">
        <f>SUM(F48:F50)</f>
        <v>17234</v>
      </c>
      <c r="G47" s="67">
        <f>SUM(G48:G50)</f>
        <v>0</v>
      </c>
      <c r="H47" s="218">
        <f t="shared" si="9"/>
        <v>1060268</v>
      </c>
      <c r="I47" s="245">
        <f>I48</f>
        <v>16000</v>
      </c>
      <c r="J47" s="245">
        <f>J48+J49</f>
        <v>1059034</v>
      </c>
      <c r="K47" s="245">
        <f>K48</f>
        <v>17234</v>
      </c>
      <c r="L47" s="245"/>
      <c r="M47" s="245">
        <f t="shared" si="2"/>
        <v>1076268</v>
      </c>
      <c r="N47" s="245">
        <f>N48</f>
        <v>0</v>
      </c>
      <c r="O47" s="245">
        <f>O48+O49</f>
        <v>1059034</v>
      </c>
      <c r="P47" s="245">
        <f>P48</f>
        <v>17234</v>
      </c>
      <c r="Q47" s="245"/>
      <c r="R47" s="245">
        <f t="shared" si="8"/>
        <v>1076268</v>
      </c>
      <c r="S47" s="245">
        <f>S48+S49</f>
        <v>15354</v>
      </c>
      <c r="T47" s="245">
        <f>T48+T49</f>
        <v>1074388</v>
      </c>
      <c r="U47" s="245">
        <f>U48</f>
        <v>17234</v>
      </c>
      <c r="V47" s="245"/>
      <c r="W47" s="245">
        <f t="shared" si="0"/>
        <v>1091622</v>
      </c>
      <c r="X47" s="245">
        <f>X48+X49</f>
        <v>1091622</v>
      </c>
    </row>
    <row r="48" spans="1:24" s="81" customFormat="1" ht="22.5">
      <c r="A48" s="68"/>
      <c r="B48" s="68"/>
      <c r="C48" s="69" t="s">
        <v>57</v>
      </c>
      <c r="D48" s="70" t="s">
        <v>58</v>
      </c>
      <c r="E48" s="92">
        <v>1028432</v>
      </c>
      <c r="F48" s="92">
        <v>17234</v>
      </c>
      <c r="G48" s="71"/>
      <c r="H48" s="219">
        <f t="shared" si="9"/>
        <v>1045666</v>
      </c>
      <c r="I48" s="71">
        <v>16000</v>
      </c>
      <c r="J48" s="71">
        <v>1044432</v>
      </c>
      <c r="K48" s="71">
        <v>17234</v>
      </c>
      <c r="L48" s="71"/>
      <c r="M48" s="92">
        <f t="shared" si="2"/>
        <v>1061666</v>
      </c>
      <c r="N48" s="71"/>
      <c r="O48" s="71">
        <v>1044432</v>
      </c>
      <c r="P48" s="71">
        <v>17234</v>
      </c>
      <c r="Q48" s="71"/>
      <c r="R48" s="92">
        <f t="shared" si="8"/>
        <v>1061666</v>
      </c>
      <c r="S48" s="71">
        <v>14602</v>
      </c>
      <c r="T48" s="71">
        <v>1059034</v>
      </c>
      <c r="U48" s="71">
        <v>17234</v>
      </c>
      <c r="V48" s="71"/>
      <c r="W48" s="92">
        <f t="shared" si="0"/>
        <v>1076268</v>
      </c>
      <c r="X48" s="71">
        <v>1076268</v>
      </c>
    </row>
    <row r="49" spans="1:24" s="81" customFormat="1" ht="11.25">
      <c r="A49" s="68"/>
      <c r="B49" s="68"/>
      <c r="C49" s="69"/>
      <c r="D49" s="70" t="s">
        <v>184</v>
      </c>
      <c r="E49" s="92">
        <v>14602</v>
      </c>
      <c r="F49" s="92"/>
      <c r="G49" s="71"/>
      <c r="H49" s="219">
        <f t="shared" si="9"/>
        <v>14602</v>
      </c>
      <c r="I49" s="71"/>
      <c r="J49" s="71">
        <v>14602</v>
      </c>
      <c r="K49" s="71"/>
      <c r="L49" s="71"/>
      <c r="M49" s="92">
        <f t="shared" si="2"/>
        <v>14602</v>
      </c>
      <c r="N49" s="71"/>
      <c r="O49" s="71">
        <v>14602</v>
      </c>
      <c r="P49" s="71"/>
      <c r="Q49" s="71"/>
      <c r="R49" s="92">
        <f t="shared" si="8"/>
        <v>14602</v>
      </c>
      <c r="S49" s="71">
        <v>752</v>
      </c>
      <c r="T49" s="71">
        <f>SUM(R49:S49)</f>
        <v>15354</v>
      </c>
      <c r="U49" s="71"/>
      <c r="V49" s="71"/>
      <c r="W49" s="92">
        <f t="shared" si="0"/>
        <v>15354</v>
      </c>
      <c r="X49" s="71">
        <v>15354</v>
      </c>
    </row>
    <row r="50" spans="1:24" s="81" customFormat="1" ht="11.25">
      <c r="A50" s="68"/>
      <c r="B50" s="68"/>
      <c r="C50" s="69"/>
      <c r="D50" s="70" t="s">
        <v>265</v>
      </c>
      <c r="E50" s="92"/>
      <c r="F50" s="92"/>
      <c r="G50" s="71"/>
      <c r="H50" s="219">
        <f t="shared" si="9"/>
        <v>0</v>
      </c>
      <c r="I50" s="71"/>
      <c r="J50" s="71"/>
      <c r="K50" s="71"/>
      <c r="L50" s="71"/>
      <c r="M50" s="92">
        <f t="shared" si="2"/>
        <v>0</v>
      </c>
      <c r="N50" s="71"/>
      <c r="O50" s="71"/>
      <c r="P50" s="71"/>
      <c r="Q50" s="71"/>
      <c r="R50" s="92">
        <f t="shared" si="8"/>
        <v>0</v>
      </c>
      <c r="S50" s="71"/>
      <c r="T50" s="71"/>
      <c r="U50" s="71"/>
      <c r="V50" s="71"/>
      <c r="W50" s="92">
        <f t="shared" si="0"/>
        <v>0</v>
      </c>
      <c r="X50" s="71"/>
    </row>
    <row r="51" spans="1:24" s="63" customFormat="1" ht="11.25">
      <c r="A51" s="64"/>
      <c r="B51" s="64"/>
      <c r="C51" s="65"/>
      <c r="D51" s="66" t="s">
        <v>13</v>
      </c>
      <c r="E51" s="67">
        <f>E5+E13+E16+E29+E40+E41+E44+E47</f>
        <v>1570444</v>
      </c>
      <c r="F51" s="67">
        <f>F5+F13+F16+F29+F40+F41+F44+F47</f>
        <v>90197</v>
      </c>
      <c r="G51" s="67">
        <f>G5+G13+G16+G29+G40+G41+G44+G47</f>
        <v>3014</v>
      </c>
      <c r="H51" s="218">
        <f t="shared" si="9"/>
        <v>1663655</v>
      </c>
      <c r="I51" s="245">
        <f aca="true" t="shared" si="10" ref="I51:R51">I47+I44+I41+I40+I29+I16+I13+I5</f>
        <v>124585</v>
      </c>
      <c r="J51" s="245">
        <f t="shared" si="10"/>
        <v>1645082</v>
      </c>
      <c r="K51" s="245">
        <f t="shared" si="10"/>
        <v>142144</v>
      </c>
      <c r="L51" s="245">
        <f t="shared" si="10"/>
        <v>1014</v>
      </c>
      <c r="M51" s="245">
        <f t="shared" si="10"/>
        <v>1788240</v>
      </c>
      <c r="N51" s="245">
        <f t="shared" si="10"/>
        <v>131957</v>
      </c>
      <c r="O51" s="245">
        <f t="shared" si="10"/>
        <v>1678912</v>
      </c>
      <c r="P51" s="245">
        <f t="shared" si="10"/>
        <v>240271</v>
      </c>
      <c r="Q51" s="245">
        <f t="shared" si="10"/>
        <v>1014</v>
      </c>
      <c r="R51" s="245">
        <f t="shared" si="10"/>
        <v>1920197</v>
      </c>
      <c r="S51" s="245">
        <f aca="true" t="shared" si="11" ref="S51:X51">S47+S44+S41+S40+S29+S16+S13+S5</f>
        <v>40600</v>
      </c>
      <c r="T51" s="245">
        <f t="shared" si="11"/>
        <v>1736334</v>
      </c>
      <c r="U51" s="245">
        <f t="shared" si="11"/>
        <v>223449</v>
      </c>
      <c r="V51" s="245">
        <f t="shared" si="11"/>
        <v>1014</v>
      </c>
      <c r="W51" s="245">
        <f t="shared" si="11"/>
        <v>1960797</v>
      </c>
      <c r="X51" s="245">
        <f t="shared" si="11"/>
        <v>1953205</v>
      </c>
    </row>
    <row r="52" spans="1:24" s="9" customFormat="1" ht="15">
      <c r="A52" s="22"/>
      <c r="B52" s="22"/>
      <c r="C52" s="22"/>
      <c r="D52" s="24"/>
      <c r="E52" s="123"/>
      <c r="F52" s="123"/>
      <c r="G52" s="123"/>
      <c r="H52" s="223"/>
      <c r="I52" s="217"/>
      <c r="J52" s="217"/>
      <c r="K52" s="217"/>
      <c r="L52" s="217"/>
      <c r="M52" s="217"/>
      <c r="N52" s="217"/>
      <c r="O52" s="217"/>
      <c r="P52" s="217"/>
      <c r="Q52" s="217"/>
      <c r="R52" s="217"/>
      <c r="S52" s="217"/>
      <c r="T52" s="217"/>
      <c r="U52" s="217"/>
      <c r="V52" s="217"/>
      <c r="W52" s="217"/>
      <c r="X52" s="92"/>
    </row>
    <row r="53" spans="1:24" s="9" customFormat="1" ht="15">
      <c r="A53" s="355" t="s">
        <v>110</v>
      </c>
      <c r="B53" s="355"/>
      <c r="C53" s="355"/>
      <c r="D53" s="355"/>
      <c r="E53" s="43"/>
      <c r="F53" s="42"/>
      <c r="I53" s="217"/>
      <c r="J53" s="217"/>
      <c r="K53" s="217"/>
      <c r="L53" s="217"/>
      <c r="M53" s="217"/>
      <c r="N53" s="217"/>
      <c r="O53" s="217"/>
      <c r="P53" s="217"/>
      <c r="Q53" s="217"/>
      <c r="R53" s="217"/>
      <c r="S53" s="217"/>
      <c r="T53" s="217"/>
      <c r="U53" s="217"/>
      <c r="V53" s="217"/>
      <c r="W53" s="217"/>
      <c r="X53" s="92"/>
    </row>
    <row r="54" spans="1:24" s="63" customFormat="1" ht="90">
      <c r="A54" s="60" t="s">
        <v>18</v>
      </c>
      <c r="B54" s="60" t="s">
        <v>19</v>
      </c>
      <c r="C54" s="60" t="s">
        <v>16</v>
      </c>
      <c r="D54" s="60" t="s">
        <v>17</v>
      </c>
      <c r="E54" s="61" t="s">
        <v>275</v>
      </c>
      <c r="F54" s="61" t="s">
        <v>276</v>
      </c>
      <c r="G54" s="61" t="s">
        <v>277</v>
      </c>
      <c r="H54" s="224" t="s">
        <v>2</v>
      </c>
      <c r="I54" s="244" t="s">
        <v>310</v>
      </c>
      <c r="J54" s="244" t="s">
        <v>311</v>
      </c>
      <c r="K54" s="244" t="s">
        <v>312</v>
      </c>
      <c r="L54" s="244" t="s">
        <v>313</v>
      </c>
      <c r="M54" s="244" t="s">
        <v>314</v>
      </c>
      <c r="N54" s="244" t="s">
        <v>310</v>
      </c>
      <c r="O54" s="244" t="s">
        <v>322</v>
      </c>
      <c r="P54" s="244" t="s">
        <v>323</v>
      </c>
      <c r="Q54" s="244" t="s">
        <v>324</v>
      </c>
      <c r="R54" s="244" t="s">
        <v>325</v>
      </c>
      <c r="S54" s="244" t="s">
        <v>310</v>
      </c>
      <c r="T54" s="244" t="s">
        <v>322</v>
      </c>
      <c r="U54" s="244" t="s">
        <v>323</v>
      </c>
      <c r="V54" s="244" t="s">
        <v>324</v>
      </c>
      <c r="W54" s="244" t="s">
        <v>325</v>
      </c>
      <c r="X54" s="285" t="s">
        <v>361</v>
      </c>
    </row>
    <row r="55" spans="1:24" s="63" customFormat="1" ht="22.5">
      <c r="A55" s="73" t="s">
        <v>6</v>
      </c>
      <c r="B55" s="73" t="s">
        <v>33</v>
      </c>
      <c r="C55" s="74"/>
      <c r="D55" s="75" t="s">
        <v>34</v>
      </c>
      <c r="E55" s="76">
        <f>E56</f>
        <v>5881</v>
      </c>
      <c r="F55" s="76">
        <f>F56</f>
        <v>0</v>
      </c>
      <c r="G55" s="76">
        <f>G56</f>
        <v>0</v>
      </c>
      <c r="H55" s="220">
        <f aca="true" t="shared" si="12" ref="H55:H65">SUM(E55:G55)</f>
        <v>5881</v>
      </c>
      <c r="I55" s="130"/>
      <c r="J55" s="102">
        <f>SUM(H55:I55)</f>
        <v>5881</v>
      </c>
      <c r="K55" s="101"/>
      <c r="L55" s="101"/>
      <c r="M55" s="102">
        <f>SUM(J55:L55)</f>
        <v>5881</v>
      </c>
      <c r="N55" s="130"/>
      <c r="O55" s="102">
        <f>SUM(M55:N55)</f>
        <v>5881</v>
      </c>
      <c r="P55" s="101"/>
      <c r="Q55" s="101"/>
      <c r="R55" s="102">
        <f>SUM(O55:Q55)</f>
        <v>5881</v>
      </c>
      <c r="S55" s="130"/>
      <c r="T55" s="102">
        <f>SUM(R55:S55)</f>
        <v>5881</v>
      </c>
      <c r="U55" s="101"/>
      <c r="V55" s="101"/>
      <c r="W55" s="102">
        <f>SUM(T55:V55)</f>
        <v>5881</v>
      </c>
      <c r="X55" s="102">
        <v>5881</v>
      </c>
    </row>
    <row r="56" spans="1:24" s="63" customFormat="1" ht="22.5">
      <c r="A56" s="68"/>
      <c r="B56" s="68"/>
      <c r="C56" s="69" t="s">
        <v>66</v>
      </c>
      <c r="D56" s="70" t="s">
        <v>67</v>
      </c>
      <c r="E56" s="71">
        <v>5881</v>
      </c>
      <c r="F56" s="71"/>
      <c r="G56" s="71"/>
      <c r="H56" s="219">
        <f t="shared" si="12"/>
        <v>5881</v>
      </c>
      <c r="I56" s="130"/>
      <c r="J56" s="92">
        <f aca="true" t="shared" si="13" ref="J56:J65">SUM(H56:I56)</f>
        <v>5881</v>
      </c>
      <c r="K56" s="90"/>
      <c r="L56" s="90"/>
      <c r="M56" s="92">
        <f aca="true" t="shared" si="14" ref="M56:M65">SUM(J56:L56)</f>
        <v>5881</v>
      </c>
      <c r="N56" s="130"/>
      <c r="O56" s="92">
        <f aca="true" t="shared" si="15" ref="O56:O65">SUM(M56:N56)</f>
        <v>5881</v>
      </c>
      <c r="P56" s="90"/>
      <c r="Q56" s="90"/>
      <c r="R56" s="92">
        <f aca="true" t="shared" si="16" ref="R56:R65">SUM(O56:Q56)</f>
        <v>5881</v>
      </c>
      <c r="S56" s="130"/>
      <c r="T56" s="92">
        <f aca="true" t="shared" si="17" ref="T56:T65">SUM(R56:S56)</f>
        <v>5881</v>
      </c>
      <c r="U56" s="90"/>
      <c r="V56" s="90"/>
      <c r="W56" s="92">
        <f aca="true" t="shared" si="18" ref="W56:W65">SUM(T56:V56)</f>
        <v>5881</v>
      </c>
      <c r="X56" s="92">
        <v>5881</v>
      </c>
    </row>
    <row r="57" spans="1:24" s="63" customFormat="1" ht="11.25">
      <c r="A57" s="73" t="s">
        <v>9</v>
      </c>
      <c r="B57" s="73" t="s">
        <v>41</v>
      </c>
      <c r="C57" s="74"/>
      <c r="D57" s="75" t="s">
        <v>42</v>
      </c>
      <c r="E57" s="76">
        <f>E58+E59</f>
        <v>254</v>
      </c>
      <c r="F57" s="76"/>
      <c r="G57" s="76"/>
      <c r="H57" s="220">
        <f t="shared" si="12"/>
        <v>254</v>
      </c>
      <c r="I57" s="130"/>
      <c r="J57" s="102">
        <f t="shared" si="13"/>
        <v>254</v>
      </c>
      <c r="K57" s="101"/>
      <c r="L57" s="101"/>
      <c r="M57" s="102">
        <f t="shared" si="14"/>
        <v>254</v>
      </c>
      <c r="N57" s="130"/>
      <c r="O57" s="102">
        <f t="shared" si="15"/>
        <v>254</v>
      </c>
      <c r="P57" s="101"/>
      <c r="Q57" s="101"/>
      <c r="R57" s="102">
        <f t="shared" si="16"/>
        <v>254</v>
      </c>
      <c r="S57" s="130">
        <f>SUM(S58:S60)</f>
        <v>77</v>
      </c>
      <c r="T57" s="102">
        <f t="shared" si="17"/>
        <v>331</v>
      </c>
      <c r="U57" s="101"/>
      <c r="V57" s="101"/>
      <c r="W57" s="102">
        <f t="shared" si="18"/>
        <v>331</v>
      </c>
      <c r="X57" s="102">
        <f>X58+X59+X60</f>
        <v>331</v>
      </c>
    </row>
    <row r="58" spans="1:24" s="63" customFormat="1" ht="11.25">
      <c r="A58" s="73"/>
      <c r="B58" s="73"/>
      <c r="C58" s="69" t="s">
        <v>126</v>
      </c>
      <c r="D58" s="70" t="s">
        <v>171</v>
      </c>
      <c r="E58" s="71">
        <v>200</v>
      </c>
      <c r="F58" s="71"/>
      <c r="G58" s="71"/>
      <c r="H58" s="219">
        <f t="shared" si="12"/>
        <v>200</v>
      </c>
      <c r="I58" s="130"/>
      <c r="J58" s="92">
        <f t="shared" si="13"/>
        <v>200</v>
      </c>
      <c r="K58" s="90"/>
      <c r="L58" s="90"/>
      <c r="M58" s="92">
        <f t="shared" si="14"/>
        <v>200</v>
      </c>
      <c r="N58" s="130"/>
      <c r="O58" s="92">
        <f t="shared" si="15"/>
        <v>200</v>
      </c>
      <c r="P58" s="90"/>
      <c r="Q58" s="90"/>
      <c r="R58" s="92">
        <f t="shared" si="16"/>
        <v>200</v>
      </c>
      <c r="S58" s="130">
        <v>45</v>
      </c>
      <c r="T58" s="92">
        <f t="shared" si="17"/>
        <v>245</v>
      </c>
      <c r="U58" s="90"/>
      <c r="V58" s="90"/>
      <c r="W58" s="92">
        <f t="shared" si="18"/>
        <v>245</v>
      </c>
      <c r="X58" s="92">
        <v>245</v>
      </c>
    </row>
    <row r="59" spans="1:24" s="63" customFormat="1" ht="11.25">
      <c r="A59" s="73"/>
      <c r="B59" s="73"/>
      <c r="C59" s="69" t="s">
        <v>128</v>
      </c>
      <c r="D59" s="70" t="s">
        <v>172</v>
      </c>
      <c r="E59" s="71">
        <v>54</v>
      </c>
      <c r="F59" s="71"/>
      <c r="G59" s="71"/>
      <c r="H59" s="219">
        <f t="shared" si="12"/>
        <v>54</v>
      </c>
      <c r="I59" s="130"/>
      <c r="J59" s="92">
        <f t="shared" si="13"/>
        <v>54</v>
      </c>
      <c r="K59" s="90"/>
      <c r="L59" s="90"/>
      <c r="M59" s="92">
        <f t="shared" si="14"/>
        <v>54</v>
      </c>
      <c r="N59" s="130"/>
      <c r="O59" s="92">
        <f t="shared" si="15"/>
        <v>54</v>
      </c>
      <c r="P59" s="90"/>
      <c r="Q59" s="90"/>
      <c r="R59" s="92">
        <f t="shared" si="16"/>
        <v>54</v>
      </c>
      <c r="S59" s="130">
        <v>12</v>
      </c>
      <c r="T59" s="92">
        <f t="shared" si="17"/>
        <v>66</v>
      </c>
      <c r="U59" s="90"/>
      <c r="V59" s="90"/>
      <c r="W59" s="92">
        <f t="shared" si="18"/>
        <v>66</v>
      </c>
      <c r="X59" s="92">
        <v>66</v>
      </c>
    </row>
    <row r="60" spans="1:24" s="63" customFormat="1" ht="11.25">
      <c r="A60" s="73"/>
      <c r="B60" s="73"/>
      <c r="C60" s="69" t="s">
        <v>43</v>
      </c>
      <c r="D60" s="70" t="s">
        <v>347</v>
      </c>
      <c r="E60" s="71"/>
      <c r="F60" s="71"/>
      <c r="G60" s="71"/>
      <c r="H60" s="219"/>
      <c r="I60" s="130"/>
      <c r="J60" s="92"/>
      <c r="K60" s="90"/>
      <c r="L60" s="90"/>
      <c r="M60" s="92"/>
      <c r="N60" s="130"/>
      <c r="O60" s="92"/>
      <c r="P60" s="90"/>
      <c r="Q60" s="90"/>
      <c r="R60" s="92"/>
      <c r="S60" s="130">
        <v>20</v>
      </c>
      <c r="T60" s="92">
        <f>SUM(R60:S60)</f>
        <v>20</v>
      </c>
      <c r="U60" s="90"/>
      <c r="V60" s="90"/>
      <c r="W60" s="92">
        <f t="shared" si="18"/>
        <v>20</v>
      </c>
      <c r="X60" s="92">
        <v>20</v>
      </c>
    </row>
    <row r="61" spans="1:24" s="63" customFormat="1" ht="11.25">
      <c r="A61" s="73"/>
      <c r="B61" s="73" t="s">
        <v>47</v>
      </c>
      <c r="C61" s="69"/>
      <c r="D61" s="75" t="s">
        <v>48</v>
      </c>
      <c r="E61" s="76"/>
      <c r="F61" s="76"/>
      <c r="G61" s="76"/>
      <c r="H61" s="220"/>
      <c r="I61" s="240"/>
      <c r="J61" s="102"/>
      <c r="K61" s="101"/>
      <c r="L61" s="101"/>
      <c r="M61" s="102"/>
      <c r="N61" s="240"/>
      <c r="O61" s="102"/>
      <c r="P61" s="101"/>
      <c r="Q61" s="101"/>
      <c r="R61" s="102"/>
      <c r="S61" s="240"/>
      <c r="T61" s="102"/>
      <c r="U61" s="101"/>
      <c r="V61" s="101"/>
      <c r="W61" s="102"/>
      <c r="X61" s="102">
        <v>15</v>
      </c>
    </row>
    <row r="62" spans="1:24" s="63" customFormat="1" ht="11.25">
      <c r="A62" s="73"/>
      <c r="B62" s="73"/>
      <c r="C62" s="69" t="s">
        <v>50</v>
      </c>
      <c r="D62" s="70" t="s">
        <v>49</v>
      </c>
      <c r="E62" s="71"/>
      <c r="F62" s="71"/>
      <c r="G62" s="71"/>
      <c r="H62" s="219"/>
      <c r="I62" s="130"/>
      <c r="J62" s="92"/>
      <c r="K62" s="90"/>
      <c r="L62" s="90"/>
      <c r="M62" s="92"/>
      <c r="N62" s="130"/>
      <c r="O62" s="92"/>
      <c r="P62" s="90"/>
      <c r="Q62" s="90"/>
      <c r="R62" s="92"/>
      <c r="S62" s="130"/>
      <c r="T62" s="92"/>
      <c r="U62" s="90"/>
      <c r="V62" s="90"/>
      <c r="W62" s="92"/>
      <c r="X62" s="92">
        <v>15</v>
      </c>
    </row>
    <row r="63" spans="1:24" s="63" customFormat="1" ht="11.25">
      <c r="A63" s="73" t="s">
        <v>12</v>
      </c>
      <c r="B63" s="73" t="s">
        <v>55</v>
      </c>
      <c r="C63" s="74"/>
      <c r="D63" s="75" t="s">
        <v>56</v>
      </c>
      <c r="E63" s="76">
        <f>E64</f>
        <v>0</v>
      </c>
      <c r="F63" s="76">
        <f>F64</f>
        <v>0</v>
      </c>
      <c r="G63" s="76">
        <f>G64</f>
        <v>0</v>
      </c>
      <c r="H63" s="220">
        <f t="shared" si="12"/>
        <v>0</v>
      </c>
      <c r="I63" s="240">
        <v>3640</v>
      </c>
      <c r="J63" s="102">
        <f t="shared" si="13"/>
        <v>3640</v>
      </c>
      <c r="K63" s="101"/>
      <c r="L63" s="101"/>
      <c r="M63" s="102">
        <f t="shared" si="14"/>
        <v>3640</v>
      </c>
      <c r="N63" s="240"/>
      <c r="O63" s="102">
        <f t="shared" si="15"/>
        <v>3640</v>
      </c>
      <c r="P63" s="101"/>
      <c r="Q63" s="101"/>
      <c r="R63" s="102">
        <f t="shared" si="16"/>
        <v>3640</v>
      </c>
      <c r="S63" s="240"/>
      <c r="T63" s="102">
        <f t="shared" si="17"/>
        <v>3640</v>
      </c>
      <c r="U63" s="101"/>
      <c r="V63" s="101"/>
      <c r="W63" s="102">
        <f t="shared" si="18"/>
        <v>3640</v>
      </c>
      <c r="X63" s="102">
        <v>3640</v>
      </c>
    </row>
    <row r="64" spans="1:24" s="63" customFormat="1" ht="22.5">
      <c r="A64" s="68"/>
      <c r="B64" s="68"/>
      <c r="C64" s="69" t="s">
        <v>57</v>
      </c>
      <c r="D64" s="70" t="s">
        <v>58</v>
      </c>
      <c r="E64" s="71"/>
      <c r="F64" s="71">
        <v>0</v>
      </c>
      <c r="G64" s="71"/>
      <c r="H64" s="219">
        <f t="shared" si="12"/>
        <v>0</v>
      </c>
      <c r="I64" s="130">
        <v>3640</v>
      </c>
      <c r="J64" s="92">
        <f t="shared" si="13"/>
        <v>3640</v>
      </c>
      <c r="K64" s="90"/>
      <c r="L64" s="90"/>
      <c r="M64" s="92">
        <f t="shared" si="14"/>
        <v>3640</v>
      </c>
      <c r="N64" s="130"/>
      <c r="O64" s="92">
        <f t="shared" si="15"/>
        <v>3640</v>
      </c>
      <c r="P64" s="90"/>
      <c r="Q64" s="90"/>
      <c r="R64" s="92">
        <f t="shared" si="16"/>
        <v>3640</v>
      </c>
      <c r="S64" s="130"/>
      <c r="T64" s="92">
        <f t="shared" si="17"/>
        <v>3640</v>
      </c>
      <c r="U64" s="90"/>
      <c r="V64" s="90"/>
      <c r="W64" s="92">
        <f t="shared" si="18"/>
        <v>3640</v>
      </c>
      <c r="X64" s="92">
        <v>3640</v>
      </c>
    </row>
    <row r="65" spans="1:24" s="63" customFormat="1" ht="11.25">
      <c r="A65" s="64"/>
      <c r="B65" s="64"/>
      <c r="C65" s="65"/>
      <c r="D65" s="66" t="s">
        <v>13</v>
      </c>
      <c r="E65" s="67">
        <f>E55+E63+E57</f>
        <v>6135</v>
      </c>
      <c r="F65" s="67">
        <f>F55+F63</f>
        <v>0</v>
      </c>
      <c r="G65" s="67">
        <f>G55+G63</f>
        <v>0</v>
      </c>
      <c r="H65" s="218">
        <f t="shared" si="12"/>
        <v>6135</v>
      </c>
      <c r="I65" s="241">
        <f>I63+I57+I55</f>
        <v>3640</v>
      </c>
      <c r="J65" s="241">
        <f t="shared" si="13"/>
        <v>9775</v>
      </c>
      <c r="K65" s="246"/>
      <c r="L65" s="246"/>
      <c r="M65" s="241">
        <f t="shared" si="14"/>
        <v>9775</v>
      </c>
      <c r="N65" s="241">
        <f>N63+N57+N55</f>
        <v>0</v>
      </c>
      <c r="O65" s="241">
        <f t="shared" si="15"/>
        <v>9775</v>
      </c>
      <c r="P65" s="246"/>
      <c r="Q65" s="246"/>
      <c r="R65" s="241">
        <f t="shared" si="16"/>
        <v>9775</v>
      </c>
      <c r="S65" s="241">
        <f>S63+S57+S55</f>
        <v>77</v>
      </c>
      <c r="T65" s="241">
        <f t="shared" si="17"/>
        <v>9852</v>
      </c>
      <c r="U65" s="246"/>
      <c r="V65" s="246"/>
      <c r="W65" s="241">
        <f t="shared" si="18"/>
        <v>9852</v>
      </c>
      <c r="X65" s="245">
        <f>X55+X63+X57</f>
        <v>9852</v>
      </c>
    </row>
    <row r="66" spans="1:24" ht="15">
      <c r="A66" s="124"/>
      <c r="B66" s="124"/>
      <c r="C66" s="124"/>
      <c r="D66" s="20"/>
      <c r="E66" s="125"/>
      <c r="F66" s="125"/>
      <c r="G66" s="125"/>
      <c r="H66" s="225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92"/>
    </row>
    <row r="67" spans="1:24" ht="15">
      <c r="A67" s="124"/>
      <c r="B67" s="124"/>
      <c r="C67" s="124"/>
      <c r="D67" s="20"/>
      <c r="E67" s="125"/>
      <c r="F67" s="125"/>
      <c r="G67" s="125"/>
      <c r="H67" s="225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92"/>
    </row>
    <row r="68" spans="1:24" ht="12.75">
      <c r="A68" s="355" t="s">
        <v>295</v>
      </c>
      <c r="B68" s="355"/>
      <c r="C68" s="355"/>
      <c r="D68" s="355"/>
      <c r="E68" s="15"/>
      <c r="F68" s="7"/>
      <c r="G68"/>
      <c r="H68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92"/>
    </row>
    <row r="69" spans="1:24" ht="90">
      <c r="A69" s="60" t="s">
        <v>18</v>
      </c>
      <c r="B69" s="60" t="s">
        <v>19</v>
      </c>
      <c r="C69" s="60" t="s">
        <v>16</v>
      </c>
      <c r="D69" s="60" t="s">
        <v>17</v>
      </c>
      <c r="E69" s="61" t="s">
        <v>275</v>
      </c>
      <c r="F69" s="61" t="s">
        <v>276</v>
      </c>
      <c r="G69" s="61" t="s">
        <v>277</v>
      </c>
      <c r="H69" s="224" t="s">
        <v>2</v>
      </c>
      <c r="I69" s="244" t="s">
        <v>310</v>
      </c>
      <c r="J69" s="244" t="s">
        <v>311</v>
      </c>
      <c r="K69" s="244" t="s">
        <v>312</v>
      </c>
      <c r="L69" s="244" t="s">
        <v>313</v>
      </c>
      <c r="M69" s="244" t="s">
        <v>314</v>
      </c>
      <c r="N69" s="244" t="s">
        <v>310</v>
      </c>
      <c r="O69" s="244" t="s">
        <v>322</v>
      </c>
      <c r="P69" s="244" t="s">
        <v>323</v>
      </c>
      <c r="Q69" s="244" t="s">
        <v>324</v>
      </c>
      <c r="R69" s="244" t="s">
        <v>325</v>
      </c>
      <c r="S69" s="244" t="s">
        <v>310</v>
      </c>
      <c r="T69" s="244" t="s">
        <v>322</v>
      </c>
      <c r="U69" s="244" t="s">
        <v>323</v>
      </c>
      <c r="V69" s="244" t="s">
        <v>324</v>
      </c>
      <c r="W69" s="244" t="s">
        <v>325</v>
      </c>
      <c r="X69" s="285" t="s">
        <v>361</v>
      </c>
    </row>
    <row r="70" spans="1:24" ht="12.75">
      <c r="A70" s="176" t="s">
        <v>6</v>
      </c>
      <c r="B70" s="176" t="s">
        <v>33</v>
      </c>
      <c r="C70" s="176"/>
      <c r="D70" s="176" t="s">
        <v>226</v>
      </c>
      <c r="E70" s="175"/>
      <c r="F70" s="175"/>
      <c r="G70" s="175"/>
      <c r="H70" s="226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92"/>
    </row>
    <row r="71" spans="1:24" ht="12.75">
      <c r="A71" s="174"/>
      <c r="B71" s="174"/>
      <c r="C71" s="174"/>
      <c r="D71" s="174" t="s">
        <v>227</v>
      </c>
      <c r="E71" s="175"/>
      <c r="F71" s="175"/>
      <c r="G71" s="175"/>
      <c r="H71" s="226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92"/>
    </row>
    <row r="72" spans="1:24" ht="12.75">
      <c r="A72" s="73" t="s">
        <v>9</v>
      </c>
      <c r="B72" s="73" t="s">
        <v>41</v>
      </c>
      <c r="C72" s="74"/>
      <c r="D72" s="75" t="s">
        <v>42</v>
      </c>
      <c r="E72" s="76">
        <f>E73+E74</f>
        <v>2043</v>
      </c>
      <c r="F72" s="76">
        <f>F73+F74</f>
        <v>500</v>
      </c>
      <c r="G72" s="76"/>
      <c r="H72" s="220">
        <f aca="true" t="shared" si="19" ref="H72:H80">SUM(E72:G72)</f>
        <v>2543</v>
      </c>
      <c r="I72" s="240">
        <f>I73+I74</f>
        <v>-499</v>
      </c>
      <c r="J72" s="240">
        <f>J73+J74</f>
        <v>2044</v>
      </c>
      <c r="K72" s="240"/>
      <c r="L72" s="240"/>
      <c r="M72" s="240">
        <f>SUM(J72:L72)</f>
        <v>2044</v>
      </c>
      <c r="N72" s="240">
        <f>N73+N74</f>
        <v>-557</v>
      </c>
      <c r="O72" s="240">
        <f>O73+O74</f>
        <v>1487</v>
      </c>
      <c r="P72" s="240"/>
      <c r="Q72" s="240"/>
      <c r="R72" s="240">
        <f>SUM(O72:Q72)</f>
        <v>1487</v>
      </c>
      <c r="S72" s="240">
        <f>S73+S74+S75</f>
        <v>2</v>
      </c>
      <c r="T72" s="240">
        <f>T73+T74+T75</f>
        <v>1489</v>
      </c>
      <c r="U72" s="240"/>
      <c r="V72" s="240"/>
      <c r="W72" s="240">
        <f aca="true" t="shared" si="20" ref="W72:W79">SUM(T72:V72)</f>
        <v>1489</v>
      </c>
      <c r="X72" s="102">
        <f>X73+X74+X75</f>
        <v>327</v>
      </c>
    </row>
    <row r="73" spans="1:24" ht="12.75">
      <c r="A73" s="73"/>
      <c r="B73" s="73"/>
      <c r="C73" s="69" t="s">
        <v>126</v>
      </c>
      <c r="D73" s="70" t="s">
        <v>129</v>
      </c>
      <c r="E73" s="71">
        <v>1273</v>
      </c>
      <c r="F73" s="71">
        <v>394</v>
      </c>
      <c r="G73" s="71"/>
      <c r="H73" s="219">
        <f t="shared" si="19"/>
        <v>1667</v>
      </c>
      <c r="I73" s="130">
        <v>-393</v>
      </c>
      <c r="J73" s="130">
        <v>1274</v>
      </c>
      <c r="K73" s="130"/>
      <c r="L73" s="130"/>
      <c r="M73" s="130">
        <f>SUM(J73:L73)</f>
        <v>1274</v>
      </c>
      <c r="N73" s="130"/>
      <c r="O73" s="130">
        <v>1274</v>
      </c>
      <c r="P73" s="130"/>
      <c r="Q73" s="130"/>
      <c r="R73" s="130">
        <f>SUM(O73:Q73)</f>
        <v>1274</v>
      </c>
      <c r="S73" s="130"/>
      <c r="T73" s="130">
        <v>1274</v>
      </c>
      <c r="U73" s="130"/>
      <c r="V73" s="130"/>
      <c r="W73" s="130">
        <f t="shared" si="20"/>
        <v>1274</v>
      </c>
      <c r="X73" s="92">
        <v>252</v>
      </c>
    </row>
    <row r="74" spans="1:24" ht="12.75">
      <c r="A74" s="73"/>
      <c r="B74" s="73"/>
      <c r="C74" s="69" t="s">
        <v>132</v>
      </c>
      <c r="D74" s="70" t="s">
        <v>131</v>
      </c>
      <c r="E74" s="71">
        <v>770</v>
      </c>
      <c r="F74" s="71">
        <v>106</v>
      </c>
      <c r="G74" s="71"/>
      <c r="H74" s="219">
        <f t="shared" si="19"/>
        <v>876</v>
      </c>
      <c r="I74" s="130">
        <v>-106</v>
      </c>
      <c r="J74" s="130">
        <v>770</v>
      </c>
      <c r="K74" s="130"/>
      <c r="L74" s="130"/>
      <c r="M74" s="130">
        <f>SUM(J74:L74)</f>
        <v>770</v>
      </c>
      <c r="N74" s="130">
        <v>-557</v>
      </c>
      <c r="O74" s="130">
        <v>213</v>
      </c>
      <c r="P74" s="130"/>
      <c r="Q74" s="130"/>
      <c r="R74" s="130">
        <f>SUM(O74:Q74)</f>
        <v>213</v>
      </c>
      <c r="S74" s="130"/>
      <c r="T74" s="130">
        <v>213</v>
      </c>
      <c r="U74" s="130"/>
      <c r="V74" s="130"/>
      <c r="W74" s="130">
        <f t="shared" si="20"/>
        <v>213</v>
      </c>
      <c r="X74" s="92">
        <v>68</v>
      </c>
    </row>
    <row r="75" spans="1:24" ht="12.75">
      <c r="A75" s="73"/>
      <c r="B75" s="73"/>
      <c r="C75" s="69" t="s">
        <v>43</v>
      </c>
      <c r="D75" s="70" t="s">
        <v>347</v>
      </c>
      <c r="E75" s="71"/>
      <c r="F75" s="71"/>
      <c r="G75" s="71"/>
      <c r="H75" s="219"/>
      <c r="I75" s="130"/>
      <c r="J75" s="130"/>
      <c r="K75" s="130"/>
      <c r="L75" s="130"/>
      <c r="M75" s="130"/>
      <c r="N75" s="130"/>
      <c r="O75" s="130"/>
      <c r="P75" s="130"/>
      <c r="Q75" s="130"/>
      <c r="R75" s="130"/>
      <c r="S75" s="130">
        <v>2</v>
      </c>
      <c r="T75" s="130">
        <v>2</v>
      </c>
      <c r="U75" s="130"/>
      <c r="V75" s="130"/>
      <c r="W75" s="130">
        <f t="shared" si="20"/>
        <v>2</v>
      </c>
      <c r="X75" s="92">
        <v>7</v>
      </c>
    </row>
    <row r="76" spans="1:24" ht="12.75">
      <c r="A76" s="73"/>
      <c r="B76" s="73"/>
      <c r="C76" s="69"/>
      <c r="D76" s="75" t="s">
        <v>48</v>
      </c>
      <c r="E76" s="71"/>
      <c r="F76" s="71"/>
      <c r="G76" s="71"/>
      <c r="H76" s="219"/>
      <c r="I76" s="130"/>
      <c r="J76" s="130"/>
      <c r="K76" s="130"/>
      <c r="L76" s="130"/>
      <c r="M76" s="130"/>
      <c r="N76" s="130"/>
      <c r="O76" s="130"/>
      <c r="P76" s="130"/>
      <c r="Q76" s="130"/>
      <c r="R76" s="130"/>
      <c r="S76" s="130"/>
      <c r="T76" s="130"/>
      <c r="U76" s="130"/>
      <c r="V76" s="130"/>
      <c r="W76" s="130"/>
      <c r="X76" s="102">
        <v>15</v>
      </c>
    </row>
    <row r="77" spans="1:24" ht="12.75">
      <c r="A77" s="73"/>
      <c r="B77" s="73"/>
      <c r="C77" s="69" t="s">
        <v>50</v>
      </c>
      <c r="D77" s="70" t="s">
        <v>49</v>
      </c>
      <c r="E77" s="71"/>
      <c r="F77" s="71"/>
      <c r="G77" s="71"/>
      <c r="H77" s="219"/>
      <c r="I77" s="130"/>
      <c r="J77" s="130"/>
      <c r="K77" s="130"/>
      <c r="L77" s="130"/>
      <c r="M77" s="130"/>
      <c r="N77" s="130"/>
      <c r="O77" s="130"/>
      <c r="P77" s="130"/>
      <c r="Q77" s="130"/>
      <c r="R77" s="130"/>
      <c r="S77" s="130"/>
      <c r="T77" s="130"/>
      <c r="U77" s="130"/>
      <c r="V77" s="130"/>
      <c r="W77" s="130"/>
      <c r="X77" s="92">
        <v>15</v>
      </c>
    </row>
    <row r="78" spans="1:24" ht="12.75">
      <c r="A78" s="73" t="s">
        <v>12</v>
      </c>
      <c r="B78" s="73" t="s">
        <v>55</v>
      </c>
      <c r="C78" s="74"/>
      <c r="D78" s="75" t="s">
        <v>56</v>
      </c>
      <c r="E78" s="76">
        <f>E79</f>
        <v>389</v>
      </c>
      <c r="F78" s="76">
        <f>F79</f>
        <v>0</v>
      </c>
      <c r="G78" s="76">
        <f>G79</f>
        <v>4208</v>
      </c>
      <c r="H78" s="220">
        <f t="shared" si="19"/>
        <v>4597</v>
      </c>
      <c r="I78" s="240">
        <f>I79</f>
        <v>-1</v>
      </c>
      <c r="J78" s="240">
        <v>388</v>
      </c>
      <c r="K78" s="240"/>
      <c r="L78" s="240">
        <v>4208</v>
      </c>
      <c r="M78" s="240">
        <f>SUM(J78:L78)</f>
        <v>4596</v>
      </c>
      <c r="N78" s="240">
        <f>N79</f>
        <v>0</v>
      </c>
      <c r="O78" s="240">
        <v>388</v>
      </c>
      <c r="P78" s="240"/>
      <c r="Q78" s="240">
        <v>4208</v>
      </c>
      <c r="R78" s="240">
        <f>SUM(O78:Q78)</f>
        <v>4596</v>
      </c>
      <c r="S78" s="240">
        <f>S79</f>
        <v>0</v>
      </c>
      <c r="T78" s="240">
        <v>388</v>
      </c>
      <c r="U78" s="240"/>
      <c r="V78" s="240">
        <v>4208</v>
      </c>
      <c r="W78" s="240">
        <f t="shared" si="20"/>
        <v>4596</v>
      </c>
      <c r="X78" s="102">
        <v>4596</v>
      </c>
    </row>
    <row r="79" spans="1:24" ht="22.5">
      <c r="A79" s="68"/>
      <c r="B79" s="68"/>
      <c r="C79" s="69" t="s">
        <v>57</v>
      </c>
      <c r="D79" s="70" t="s">
        <v>58</v>
      </c>
      <c r="E79" s="71">
        <v>389</v>
      </c>
      <c r="F79" s="71"/>
      <c r="G79" s="71">
        <v>4208</v>
      </c>
      <c r="H79" s="219">
        <f t="shared" si="19"/>
        <v>4597</v>
      </c>
      <c r="I79" s="130">
        <v>-1</v>
      </c>
      <c r="J79" s="130">
        <v>388</v>
      </c>
      <c r="K79" s="130"/>
      <c r="L79" s="130">
        <v>4208</v>
      </c>
      <c r="M79" s="130">
        <f>SUM(J79:L79)</f>
        <v>4596</v>
      </c>
      <c r="N79" s="130"/>
      <c r="O79" s="130">
        <v>388</v>
      </c>
      <c r="P79" s="130"/>
      <c r="Q79" s="130">
        <v>4208</v>
      </c>
      <c r="R79" s="130">
        <f>SUM(O79:Q79)</f>
        <v>4596</v>
      </c>
      <c r="S79" s="130"/>
      <c r="T79" s="130">
        <v>388</v>
      </c>
      <c r="U79" s="130"/>
      <c r="V79" s="130">
        <v>4208</v>
      </c>
      <c r="W79" s="130">
        <f t="shared" si="20"/>
        <v>4596</v>
      </c>
      <c r="X79" s="92">
        <v>4596</v>
      </c>
    </row>
    <row r="80" spans="1:24" ht="12.75">
      <c r="A80" s="64"/>
      <c r="B80" s="64"/>
      <c r="C80" s="65"/>
      <c r="D80" s="66" t="s">
        <v>13</v>
      </c>
      <c r="E80" s="67">
        <f>E72+E78</f>
        <v>2432</v>
      </c>
      <c r="F80" s="67">
        <f>F72+F78</f>
        <v>500</v>
      </c>
      <c r="G80" s="67">
        <f>G72+G78</f>
        <v>4208</v>
      </c>
      <c r="H80" s="218">
        <f t="shared" si="19"/>
        <v>7140</v>
      </c>
      <c r="I80" s="241">
        <f aca="true" t="shared" si="21" ref="I80:R80">I72+I78</f>
        <v>-500</v>
      </c>
      <c r="J80" s="241">
        <f t="shared" si="21"/>
        <v>2432</v>
      </c>
      <c r="K80" s="241">
        <f t="shared" si="21"/>
        <v>0</v>
      </c>
      <c r="L80" s="241">
        <f t="shared" si="21"/>
        <v>4208</v>
      </c>
      <c r="M80" s="241">
        <f t="shared" si="21"/>
        <v>6640</v>
      </c>
      <c r="N80" s="241">
        <f t="shared" si="21"/>
        <v>-557</v>
      </c>
      <c r="O80" s="241">
        <f t="shared" si="21"/>
        <v>1875</v>
      </c>
      <c r="P80" s="241">
        <f t="shared" si="21"/>
        <v>0</v>
      </c>
      <c r="Q80" s="241">
        <f t="shared" si="21"/>
        <v>4208</v>
      </c>
      <c r="R80" s="241">
        <f t="shared" si="21"/>
        <v>6083</v>
      </c>
      <c r="S80" s="241">
        <f aca="true" t="shared" si="22" ref="S80:X80">S72+S78</f>
        <v>2</v>
      </c>
      <c r="T80" s="241">
        <f t="shared" si="22"/>
        <v>1877</v>
      </c>
      <c r="U80" s="241">
        <f t="shared" si="22"/>
        <v>0</v>
      </c>
      <c r="V80" s="241">
        <f t="shared" si="22"/>
        <v>4208</v>
      </c>
      <c r="W80" s="241">
        <f t="shared" si="22"/>
        <v>6085</v>
      </c>
      <c r="X80" s="245">
        <f t="shared" si="22"/>
        <v>4923</v>
      </c>
    </row>
    <row r="81" spans="1:23" ht="15">
      <c r="A81" s="124"/>
      <c r="B81" s="124"/>
      <c r="C81" s="124"/>
      <c r="D81" s="20"/>
      <c r="E81" s="125"/>
      <c r="F81" s="125"/>
      <c r="G81" s="125"/>
      <c r="H81" s="225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</row>
    <row r="82" spans="1:24" ht="25.5">
      <c r="A82" s="83"/>
      <c r="B82" s="84" t="s">
        <v>33</v>
      </c>
      <c r="C82" s="83"/>
      <c r="D82" s="86" t="s">
        <v>34</v>
      </c>
      <c r="E82" s="85">
        <f>E5+E55</f>
        <v>415943</v>
      </c>
      <c r="F82" s="85">
        <f>F5+F55</f>
        <v>13932</v>
      </c>
      <c r="G82" s="85">
        <f>G5+G55</f>
        <v>0</v>
      </c>
      <c r="H82" s="227">
        <f>SUM(E82:G82)</f>
        <v>429875</v>
      </c>
      <c r="I82" s="243">
        <f aca="true" t="shared" si="23" ref="I82:R82">I55+I5</f>
        <v>106840</v>
      </c>
      <c r="J82" s="243">
        <f t="shared" si="23"/>
        <v>425107</v>
      </c>
      <c r="K82" s="243">
        <f t="shared" si="23"/>
        <v>111608</v>
      </c>
      <c r="L82" s="243">
        <f t="shared" si="23"/>
        <v>0</v>
      </c>
      <c r="M82" s="243">
        <f t="shared" si="23"/>
        <v>536715</v>
      </c>
      <c r="N82" s="243">
        <f t="shared" si="23"/>
        <v>19830</v>
      </c>
      <c r="O82" s="243">
        <f t="shared" si="23"/>
        <v>418937</v>
      </c>
      <c r="P82" s="243">
        <f t="shared" si="23"/>
        <v>137608</v>
      </c>
      <c r="Q82" s="243">
        <f t="shared" si="23"/>
        <v>0</v>
      </c>
      <c r="R82" s="243">
        <f t="shared" si="23"/>
        <v>556545</v>
      </c>
      <c r="S82" s="243">
        <f aca="true" t="shared" si="24" ref="S82:X82">S55+S5</f>
        <v>-127</v>
      </c>
      <c r="T82" s="243">
        <f t="shared" si="24"/>
        <v>441216</v>
      </c>
      <c r="U82" s="243">
        <f t="shared" si="24"/>
        <v>115202</v>
      </c>
      <c r="V82" s="243">
        <f t="shared" si="24"/>
        <v>0</v>
      </c>
      <c r="W82" s="243">
        <f t="shared" si="24"/>
        <v>556418</v>
      </c>
      <c r="X82" s="243">
        <f t="shared" si="24"/>
        <v>556418</v>
      </c>
    </row>
    <row r="83" spans="1:24" ht="25.5">
      <c r="A83" s="83"/>
      <c r="B83" s="84" t="s">
        <v>36</v>
      </c>
      <c r="C83" s="83"/>
      <c r="D83" s="86" t="s">
        <v>35</v>
      </c>
      <c r="E83" s="85">
        <f>E13</f>
        <v>0</v>
      </c>
      <c r="F83" s="85">
        <f>F13</f>
        <v>13302</v>
      </c>
      <c r="G83" s="85">
        <f>G13</f>
        <v>0</v>
      </c>
      <c r="H83" s="227">
        <f>SUM(E83:G83)</f>
        <v>13302</v>
      </c>
      <c r="I83" s="243">
        <f aca="true" t="shared" si="25" ref="I83:R83">I13</f>
        <v>0</v>
      </c>
      <c r="J83" s="243">
        <f t="shared" si="25"/>
        <v>0</v>
      </c>
      <c r="K83" s="243">
        <f t="shared" si="25"/>
        <v>13302</v>
      </c>
      <c r="L83" s="243">
        <f t="shared" si="25"/>
        <v>0</v>
      </c>
      <c r="M83" s="243">
        <f t="shared" si="25"/>
        <v>13302</v>
      </c>
      <c r="N83" s="243">
        <f t="shared" si="25"/>
        <v>72127</v>
      </c>
      <c r="O83" s="243">
        <f t="shared" si="25"/>
        <v>0</v>
      </c>
      <c r="P83" s="243">
        <f t="shared" si="25"/>
        <v>85429</v>
      </c>
      <c r="Q83" s="243">
        <f t="shared" si="25"/>
        <v>0</v>
      </c>
      <c r="R83" s="243">
        <f t="shared" si="25"/>
        <v>85429</v>
      </c>
      <c r="S83" s="243">
        <f aca="true" t="shared" si="26" ref="S83:X83">S13</f>
        <v>0</v>
      </c>
      <c r="T83" s="243">
        <f t="shared" si="26"/>
        <v>0</v>
      </c>
      <c r="U83" s="243">
        <f t="shared" si="26"/>
        <v>85429</v>
      </c>
      <c r="V83" s="243">
        <f t="shared" si="26"/>
        <v>0</v>
      </c>
      <c r="W83" s="243">
        <f t="shared" si="26"/>
        <v>85429</v>
      </c>
      <c r="X83" s="243">
        <f t="shared" si="26"/>
        <v>84441</v>
      </c>
    </row>
    <row r="84" spans="1:24" ht="12.75">
      <c r="A84" s="83"/>
      <c r="B84" s="84" t="s">
        <v>39</v>
      </c>
      <c r="C84" s="83"/>
      <c r="D84" s="86" t="s">
        <v>40</v>
      </c>
      <c r="E84" s="85">
        <f>E16</f>
        <v>107300</v>
      </c>
      <c r="F84" s="85">
        <f>F16</f>
        <v>0</v>
      </c>
      <c r="G84" s="85">
        <f>G16</f>
        <v>0</v>
      </c>
      <c r="H84" s="227">
        <f>SUM(E84:G84)</f>
        <v>107300</v>
      </c>
      <c r="I84" s="243">
        <f aca="true" t="shared" si="27" ref="I84:R84">I16</f>
        <v>0</v>
      </c>
      <c r="J84" s="243">
        <f t="shared" si="27"/>
        <v>107300</v>
      </c>
      <c r="K84" s="243">
        <f t="shared" si="27"/>
        <v>0</v>
      </c>
      <c r="L84" s="243">
        <f t="shared" si="27"/>
        <v>0</v>
      </c>
      <c r="M84" s="243">
        <f t="shared" si="27"/>
        <v>107300</v>
      </c>
      <c r="N84" s="243">
        <f t="shared" si="27"/>
        <v>40000</v>
      </c>
      <c r="O84" s="243">
        <f t="shared" si="27"/>
        <v>147300</v>
      </c>
      <c r="P84" s="243">
        <f t="shared" si="27"/>
        <v>0</v>
      </c>
      <c r="Q84" s="243">
        <f t="shared" si="27"/>
        <v>0</v>
      </c>
      <c r="R84" s="243">
        <f t="shared" si="27"/>
        <v>147300</v>
      </c>
      <c r="S84" s="243">
        <f aca="true" t="shared" si="28" ref="S84:X84">S16</f>
        <v>14198</v>
      </c>
      <c r="T84" s="243">
        <f t="shared" si="28"/>
        <v>161498</v>
      </c>
      <c r="U84" s="243">
        <f t="shared" si="28"/>
        <v>0</v>
      </c>
      <c r="V84" s="243">
        <f t="shared" si="28"/>
        <v>0</v>
      </c>
      <c r="W84" s="243">
        <f t="shared" si="28"/>
        <v>161498</v>
      </c>
      <c r="X84" s="243">
        <f t="shared" si="28"/>
        <v>161498</v>
      </c>
    </row>
    <row r="85" spans="1:24" ht="12.75">
      <c r="A85" s="83"/>
      <c r="B85" s="84" t="s">
        <v>41</v>
      </c>
      <c r="C85" s="83"/>
      <c r="D85" s="86" t="s">
        <v>42</v>
      </c>
      <c r="E85" s="85">
        <f>E29+E72+E57</f>
        <v>12345</v>
      </c>
      <c r="F85" s="85">
        <f>F29+F72+F57</f>
        <v>37229</v>
      </c>
      <c r="G85" s="85">
        <f>G29+G72+G57</f>
        <v>2000</v>
      </c>
      <c r="H85" s="227">
        <f>H29+H72+H57</f>
        <v>51574</v>
      </c>
      <c r="I85" s="243">
        <f>I72+I57+I29</f>
        <v>-499</v>
      </c>
      <c r="J85" s="243">
        <v>11845</v>
      </c>
      <c r="K85" s="243">
        <v>37229</v>
      </c>
      <c r="L85" s="243">
        <v>2000</v>
      </c>
      <c r="M85" s="243">
        <f>M72+M57+M29</f>
        <v>51075</v>
      </c>
      <c r="N85" s="243">
        <f>N72+N57+N29</f>
        <v>-557</v>
      </c>
      <c r="O85" s="243">
        <v>11845</v>
      </c>
      <c r="P85" s="243">
        <v>37229</v>
      </c>
      <c r="Q85" s="243">
        <v>2000</v>
      </c>
      <c r="R85" s="243">
        <f>R72+R57+R29</f>
        <v>50518</v>
      </c>
      <c r="S85" s="243">
        <f>S72+S57+S29</f>
        <v>11254</v>
      </c>
      <c r="T85" s="243">
        <f>T72+T57+T29</f>
        <v>56188</v>
      </c>
      <c r="U85" s="243">
        <f>U72+U57+U29</f>
        <v>5584</v>
      </c>
      <c r="V85" s="243"/>
      <c r="W85" s="243">
        <f>W72+W57+W29</f>
        <v>61772</v>
      </c>
      <c r="X85" s="243">
        <f>X72+X57+X29</f>
        <v>60652</v>
      </c>
    </row>
    <row r="86" spans="1:24" ht="12.75">
      <c r="A86" s="83"/>
      <c r="B86" s="84" t="s">
        <v>45</v>
      </c>
      <c r="C86" s="83"/>
      <c r="D86" s="86" t="s">
        <v>46</v>
      </c>
      <c r="E86" s="85">
        <f aca="true" t="shared" si="29" ref="E86:G87">E40</f>
        <v>0</v>
      </c>
      <c r="F86" s="85">
        <f t="shared" si="29"/>
        <v>0</v>
      </c>
      <c r="G86" s="85">
        <f t="shared" si="29"/>
        <v>0</v>
      </c>
      <c r="H86" s="227">
        <f>SUM(E86:G86)</f>
        <v>0</v>
      </c>
      <c r="I86" s="243">
        <f aca="true" t="shared" si="30" ref="I86:R86">I40</f>
        <v>1745</v>
      </c>
      <c r="J86" s="243">
        <f t="shared" si="30"/>
        <v>1745</v>
      </c>
      <c r="K86" s="243">
        <f t="shared" si="30"/>
        <v>0</v>
      </c>
      <c r="L86" s="243">
        <f t="shared" si="30"/>
        <v>0</v>
      </c>
      <c r="M86" s="243">
        <f t="shared" si="30"/>
        <v>1745</v>
      </c>
      <c r="N86" s="243">
        <f t="shared" si="30"/>
        <v>0</v>
      </c>
      <c r="O86" s="243">
        <f t="shared" si="30"/>
        <v>1745</v>
      </c>
      <c r="P86" s="243">
        <f t="shared" si="30"/>
        <v>0</v>
      </c>
      <c r="Q86" s="243">
        <f t="shared" si="30"/>
        <v>0</v>
      </c>
      <c r="R86" s="243">
        <f t="shared" si="30"/>
        <v>1745</v>
      </c>
      <c r="S86" s="243">
        <f aca="true" t="shared" si="31" ref="S86:X87">S40</f>
        <v>0</v>
      </c>
      <c r="T86" s="243">
        <f t="shared" si="31"/>
        <v>1745</v>
      </c>
      <c r="U86" s="243">
        <f t="shared" si="31"/>
        <v>0</v>
      </c>
      <c r="V86" s="243">
        <f t="shared" si="31"/>
        <v>0</v>
      </c>
      <c r="W86" s="243">
        <f t="shared" si="31"/>
        <v>1745</v>
      </c>
      <c r="X86" s="243">
        <f t="shared" si="31"/>
        <v>1722</v>
      </c>
    </row>
    <row r="87" spans="1:24" ht="12.75">
      <c r="A87" s="83"/>
      <c r="B87" s="84" t="s">
        <v>47</v>
      </c>
      <c r="C87" s="83"/>
      <c r="D87" s="86" t="s">
        <v>48</v>
      </c>
      <c r="E87" s="85">
        <f t="shared" si="29"/>
        <v>0</v>
      </c>
      <c r="F87" s="85">
        <f t="shared" si="29"/>
        <v>0</v>
      </c>
      <c r="G87" s="85">
        <f t="shared" si="29"/>
        <v>1014</v>
      </c>
      <c r="H87" s="227">
        <f>SUM(E87:G87)</f>
        <v>1014</v>
      </c>
      <c r="I87" s="243">
        <f aca="true" t="shared" si="32" ref="I87:R87">I41</f>
        <v>0</v>
      </c>
      <c r="J87" s="243">
        <f t="shared" si="32"/>
        <v>0</v>
      </c>
      <c r="K87" s="243">
        <f t="shared" si="32"/>
        <v>0</v>
      </c>
      <c r="L87" s="243">
        <f t="shared" si="32"/>
        <v>1014</v>
      </c>
      <c r="M87" s="243">
        <f t="shared" si="32"/>
        <v>1014</v>
      </c>
      <c r="N87" s="243">
        <f t="shared" si="32"/>
        <v>0</v>
      </c>
      <c r="O87" s="243">
        <f t="shared" si="32"/>
        <v>0</v>
      </c>
      <c r="P87" s="243">
        <f t="shared" si="32"/>
        <v>0</v>
      </c>
      <c r="Q87" s="243">
        <f t="shared" si="32"/>
        <v>1014</v>
      </c>
      <c r="R87" s="243">
        <f t="shared" si="32"/>
        <v>1014</v>
      </c>
      <c r="S87" s="243">
        <f t="shared" si="31"/>
        <v>0</v>
      </c>
      <c r="T87" s="243">
        <f t="shared" si="31"/>
        <v>0</v>
      </c>
      <c r="U87" s="243">
        <f t="shared" si="31"/>
        <v>0</v>
      </c>
      <c r="V87" s="243">
        <f t="shared" si="31"/>
        <v>1014</v>
      </c>
      <c r="W87" s="243">
        <f t="shared" si="31"/>
        <v>1014</v>
      </c>
      <c r="X87" s="243">
        <f t="shared" si="31"/>
        <v>90</v>
      </c>
    </row>
    <row r="88" spans="1:24" ht="25.5">
      <c r="A88" s="83"/>
      <c r="B88" s="84" t="s">
        <v>51</v>
      </c>
      <c r="C88" s="83"/>
      <c r="D88" s="86" t="s">
        <v>52</v>
      </c>
      <c r="E88" s="85">
        <f>E44</f>
        <v>0</v>
      </c>
      <c r="F88" s="85">
        <f>F44</f>
        <v>9000</v>
      </c>
      <c r="G88" s="85">
        <f>G44</f>
        <v>0</v>
      </c>
      <c r="H88" s="227">
        <f>SUM(E88:G88)</f>
        <v>9000</v>
      </c>
      <c r="I88" s="243">
        <f aca="true" t="shared" si="33" ref="I88:R88">I44</f>
        <v>0</v>
      </c>
      <c r="J88" s="243">
        <f t="shared" si="33"/>
        <v>9000</v>
      </c>
      <c r="K88" s="243">
        <f t="shared" si="33"/>
        <v>0</v>
      </c>
      <c r="L88" s="243">
        <f t="shared" si="33"/>
        <v>0</v>
      </c>
      <c r="M88" s="243">
        <f t="shared" si="33"/>
        <v>9000</v>
      </c>
      <c r="N88" s="243">
        <f t="shared" si="33"/>
        <v>0</v>
      </c>
      <c r="O88" s="243">
        <f t="shared" si="33"/>
        <v>9000</v>
      </c>
      <c r="P88" s="243">
        <f t="shared" si="33"/>
        <v>0</v>
      </c>
      <c r="Q88" s="243">
        <f t="shared" si="33"/>
        <v>0</v>
      </c>
      <c r="R88" s="243">
        <f t="shared" si="33"/>
        <v>9000</v>
      </c>
      <c r="S88" s="243">
        <f aca="true" t="shared" si="34" ref="S88:X88">S44</f>
        <v>0</v>
      </c>
      <c r="T88" s="243">
        <f t="shared" si="34"/>
        <v>9000</v>
      </c>
      <c r="U88" s="243">
        <f t="shared" si="34"/>
        <v>0</v>
      </c>
      <c r="V88" s="243">
        <f t="shared" si="34"/>
        <v>0</v>
      </c>
      <c r="W88" s="243">
        <f t="shared" si="34"/>
        <v>9000</v>
      </c>
      <c r="X88" s="243">
        <f t="shared" si="34"/>
        <v>3301</v>
      </c>
    </row>
    <row r="89" spans="1:24" ht="12.75">
      <c r="A89" s="83"/>
      <c r="B89" s="84" t="s">
        <v>55</v>
      </c>
      <c r="C89" s="83"/>
      <c r="D89" s="86" t="s">
        <v>56</v>
      </c>
      <c r="E89" s="85">
        <f>E47+E63+E78</f>
        <v>1043423</v>
      </c>
      <c r="F89" s="85">
        <f>F47+F63+F78</f>
        <v>17234</v>
      </c>
      <c r="G89" s="85">
        <f>G47+G63+G78</f>
        <v>4208</v>
      </c>
      <c r="H89" s="227">
        <f>H47+H63+H78</f>
        <v>1064865</v>
      </c>
      <c r="I89" s="243">
        <f>I78+I63+I47</f>
        <v>19639</v>
      </c>
      <c r="J89" s="243">
        <v>1063062</v>
      </c>
      <c r="K89" s="243">
        <f>K78+K63+K47</f>
        <v>17234</v>
      </c>
      <c r="L89" s="243">
        <f>L78+L63+L47</f>
        <v>4208</v>
      </c>
      <c r="M89" s="243">
        <f>M78+M63+M47</f>
        <v>1084504</v>
      </c>
      <c r="N89" s="243">
        <f>N78+N63+N47</f>
        <v>0</v>
      </c>
      <c r="O89" s="243">
        <v>1063062</v>
      </c>
      <c r="P89" s="243">
        <f>P78+P63+P47</f>
        <v>17234</v>
      </c>
      <c r="Q89" s="243">
        <f>Q78+Q63+Q47</f>
        <v>4208</v>
      </c>
      <c r="R89" s="243">
        <f>R78+R63+R47</f>
        <v>1084504</v>
      </c>
      <c r="S89" s="243">
        <f>S78+S63+S47</f>
        <v>15354</v>
      </c>
      <c r="T89" s="243">
        <v>1063062</v>
      </c>
      <c r="U89" s="243">
        <f>U78+U63+U47</f>
        <v>17234</v>
      </c>
      <c r="V89" s="243">
        <f>V78+V63+V47</f>
        <v>4208</v>
      </c>
      <c r="W89" s="243">
        <f>W78+W63+W47</f>
        <v>1099858</v>
      </c>
      <c r="X89" s="243">
        <f>X78+X63+X47</f>
        <v>1099858</v>
      </c>
    </row>
    <row r="90" spans="1:24" ht="12.75">
      <c r="A90" s="87"/>
      <c r="B90" s="59"/>
      <c r="C90" s="87"/>
      <c r="D90" s="86" t="s">
        <v>111</v>
      </c>
      <c r="E90" s="85">
        <f aca="true" t="shared" si="35" ref="E90:M90">SUM(E82:E89)</f>
        <v>1579011</v>
      </c>
      <c r="F90" s="85">
        <f t="shared" si="35"/>
        <v>90697</v>
      </c>
      <c r="G90" s="85">
        <f t="shared" si="35"/>
        <v>7222</v>
      </c>
      <c r="H90" s="227">
        <f t="shared" si="35"/>
        <v>1676930</v>
      </c>
      <c r="I90" s="243">
        <f t="shared" si="35"/>
        <v>127725</v>
      </c>
      <c r="J90" s="243">
        <f t="shared" si="35"/>
        <v>1618059</v>
      </c>
      <c r="K90" s="243">
        <f t="shared" si="35"/>
        <v>179373</v>
      </c>
      <c r="L90" s="243">
        <f t="shared" si="35"/>
        <v>7222</v>
      </c>
      <c r="M90" s="243">
        <f t="shared" si="35"/>
        <v>1804655</v>
      </c>
      <c r="N90" s="243">
        <f aca="true" t="shared" si="36" ref="N90:W90">SUM(N82:N89)</f>
        <v>131400</v>
      </c>
      <c r="O90" s="243">
        <f t="shared" si="36"/>
        <v>1651889</v>
      </c>
      <c r="P90" s="243">
        <f t="shared" si="36"/>
        <v>277500</v>
      </c>
      <c r="Q90" s="243">
        <f t="shared" si="36"/>
        <v>7222</v>
      </c>
      <c r="R90" s="243">
        <f t="shared" si="36"/>
        <v>1936055</v>
      </c>
      <c r="S90" s="243">
        <f t="shared" si="36"/>
        <v>40679</v>
      </c>
      <c r="T90" s="243">
        <f t="shared" si="36"/>
        <v>1732709</v>
      </c>
      <c r="U90" s="243">
        <f t="shared" si="36"/>
        <v>223449</v>
      </c>
      <c r="V90" s="243">
        <f t="shared" si="36"/>
        <v>5222</v>
      </c>
      <c r="W90" s="243">
        <f t="shared" si="36"/>
        <v>1976734</v>
      </c>
      <c r="X90" s="243">
        <f>SUM(X82:X89)</f>
        <v>1967980</v>
      </c>
    </row>
  </sheetData>
  <sheetProtection/>
  <mergeCells count="4">
    <mergeCell ref="A68:D68"/>
    <mergeCell ref="A53:D53"/>
    <mergeCell ref="A1:W1"/>
    <mergeCell ref="A2:W2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0" r:id="rId1"/>
  <headerFooter>
    <oddHeader>&amp;L2. melléklet az 5/2022. (V.20.) önk. rendelethez ezer Ft
</oddHeader>
  </headerFooter>
  <rowBreaks count="1" manualBreakCount="1">
    <brk id="6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Y112"/>
  <sheetViews>
    <sheetView view="pageLayout" workbookViewId="0" topLeftCell="A1">
      <selection activeCell="E9" sqref="E9"/>
    </sheetView>
  </sheetViews>
  <sheetFormatPr defaultColWidth="9.140625" defaultRowHeight="12.75"/>
  <cols>
    <col min="1" max="1" width="7.140625" style="0" customWidth="1"/>
    <col min="2" max="3" width="8.421875" style="0" customWidth="1"/>
    <col min="4" max="4" width="33.57421875" style="0" customWidth="1"/>
    <col min="5" max="5" width="13.8515625" style="0" customWidth="1"/>
    <col min="6" max="6" width="12.421875" style="0" customWidth="1"/>
    <col min="7" max="7" width="11.7109375" style="0" customWidth="1"/>
    <col min="8" max="8" width="15.28125" style="9" customWidth="1"/>
    <col min="9" max="9" width="0" style="0" hidden="1" customWidth="1"/>
    <col min="10" max="10" width="11.28125" style="0" hidden="1" customWidth="1"/>
    <col min="11" max="11" width="15.28125" style="0" hidden="1" customWidth="1"/>
    <col min="12" max="12" width="12.8515625" style="0" hidden="1" customWidth="1"/>
    <col min="13" max="13" width="11.421875" style="0" hidden="1" customWidth="1"/>
    <col min="14" max="14" width="0" style="0" hidden="1" customWidth="1"/>
    <col min="15" max="15" width="11.28125" style="0" hidden="1" customWidth="1"/>
    <col min="16" max="16" width="15.28125" style="0" hidden="1" customWidth="1"/>
    <col min="17" max="17" width="12.8515625" style="0" hidden="1" customWidth="1"/>
    <col min="18" max="18" width="11.421875" style="0" hidden="1" customWidth="1"/>
    <col min="19" max="19" width="0" style="0" hidden="1" customWidth="1"/>
    <col min="21" max="21" width="10.8515625" style="0" bestFit="1" customWidth="1"/>
    <col min="23" max="23" width="15.57421875" style="0" customWidth="1"/>
    <col min="24" max="24" width="13.57421875" style="0" customWidth="1"/>
  </cols>
  <sheetData>
    <row r="1" spans="1:25" ht="15.75">
      <c r="A1" s="362" t="s">
        <v>278</v>
      </c>
      <c r="B1" s="362"/>
      <c r="C1" s="362"/>
      <c r="D1" s="362"/>
      <c r="E1" s="362"/>
      <c r="F1" s="362"/>
      <c r="G1" s="362"/>
      <c r="H1" s="362"/>
      <c r="I1" s="362"/>
      <c r="J1" s="362"/>
      <c r="K1" s="362"/>
      <c r="L1" s="362"/>
      <c r="M1" s="362"/>
      <c r="N1" s="362"/>
      <c r="O1" s="362"/>
      <c r="P1" s="362"/>
      <c r="Q1" s="362"/>
      <c r="R1" s="362"/>
      <c r="S1" s="362"/>
      <c r="T1" s="362"/>
      <c r="U1" s="362"/>
      <c r="V1" s="362"/>
      <c r="W1" s="362"/>
      <c r="X1" s="362"/>
      <c r="Y1" s="362"/>
    </row>
    <row r="2" spans="1:25" ht="15.75">
      <c r="A2" s="361" t="s">
        <v>274</v>
      </c>
      <c r="B2" s="361"/>
      <c r="C2" s="361"/>
      <c r="D2" s="361"/>
      <c r="E2" s="361"/>
      <c r="F2" s="361"/>
      <c r="G2" s="361"/>
      <c r="H2" s="361"/>
      <c r="I2" s="361"/>
      <c r="J2" s="361"/>
      <c r="K2" s="361"/>
      <c r="L2" s="361"/>
      <c r="M2" s="361"/>
      <c r="N2" s="361"/>
      <c r="O2" s="361"/>
      <c r="P2" s="361"/>
      <c r="Q2" s="361"/>
      <c r="R2" s="361"/>
      <c r="S2" s="361"/>
      <c r="T2" s="361"/>
      <c r="U2" s="361"/>
      <c r="V2" s="361"/>
      <c r="W2" s="361"/>
      <c r="X2" s="361"/>
      <c r="Y2" s="361"/>
    </row>
    <row r="3" spans="1:25" s="7" customFormat="1" ht="109.5" customHeight="1">
      <c r="A3" s="21" t="s">
        <v>15</v>
      </c>
      <c r="B3" s="21" t="s">
        <v>16</v>
      </c>
      <c r="C3" s="21"/>
      <c r="D3" s="21" t="s">
        <v>17</v>
      </c>
      <c r="E3" s="266" t="s">
        <v>275</v>
      </c>
      <c r="F3" s="266" t="s">
        <v>276</v>
      </c>
      <c r="G3" s="266" t="s">
        <v>277</v>
      </c>
      <c r="H3" s="266" t="s">
        <v>2</v>
      </c>
      <c r="I3" s="253" t="s">
        <v>310</v>
      </c>
      <c r="J3" s="253" t="s">
        <v>311</v>
      </c>
      <c r="K3" s="253" t="s">
        <v>312</v>
      </c>
      <c r="L3" s="253" t="s">
        <v>313</v>
      </c>
      <c r="M3" s="253" t="s">
        <v>314</v>
      </c>
      <c r="N3" s="253" t="s">
        <v>310</v>
      </c>
      <c r="O3" s="253" t="s">
        <v>322</v>
      </c>
      <c r="P3" s="253" t="s">
        <v>323</v>
      </c>
      <c r="Q3" s="253" t="s">
        <v>324</v>
      </c>
      <c r="R3" s="253" t="s">
        <v>325</v>
      </c>
      <c r="S3" s="253" t="s">
        <v>310</v>
      </c>
      <c r="T3" s="253" t="s">
        <v>335</v>
      </c>
      <c r="U3" s="253" t="s">
        <v>336</v>
      </c>
      <c r="V3" s="253" t="s">
        <v>337</v>
      </c>
      <c r="W3" s="253" t="s">
        <v>338</v>
      </c>
      <c r="X3" s="242" t="s">
        <v>361</v>
      </c>
      <c r="Y3" s="253" t="s">
        <v>364</v>
      </c>
    </row>
    <row r="4" spans="1:25" ht="30" customHeight="1">
      <c r="A4" s="114" t="s">
        <v>6</v>
      </c>
      <c r="B4" s="114"/>
      <c r="C4" s="114"/>
      <c r="D4" s="114" t="s">
        <v>14</v>
      </c>
      <c r="E4" s="115">
        <f aca="true" t="shared" si="0" ref="E4:M4">E5+E6+E7+E8+E9</f>
        <v>644035</v>
      </c>
      <c r="F4" s="115">
        <f t="shared" si="0"/>
        <v>164670</v>
      </c>
      <c r="G4" s="115">
        <f t="shared" si="0"/>
        <v>5365</v>
      </c>
      <c r="H4" s="115">
        <f t="shared" si="0"/>
        <v>814070</v>
      </c>
      <c r="I4" s="243">
        <f t="shared" si="0"/>
        <v>121657</v>
      </c>
      <c r="J4" s="243">
        <f t="shared" si="0"/>
        <v>667168</v>
      </c>
      <c r="K4" s="243">
        <f t="shared" si="0"/>
        <v>266355</v>
      </c>
      <c r="L4" s="243">
        <f t="shared" si="0"/>
        <v>2204</v>
      </c>
      <c r="M4" s="243">
        <f t="shared" si="0"/>
        <v>935727</v>
      </c>
      <c r="N4" s="243">
        <f aca="true" t="shared" si="1" ref="N4:W4">N5+N6+N7+N8+N9</f>
        <v>73905</v>
      </c>
      <c r="O4" s="243">
        <f t="shared" si="1"/>
        <v>684071</v>
      </c>
      <c r="P4" s="243">
        <f t="shared" si="1"/>
        <v>323357</v>
      </c>
      <c r="Q4" s="243">
        <f t="shared" si="1"/>
        <v>2204</v>
      </c>
      <c r="R4" s="243">
        <f t="shared" si="1"/>
        <v>1009632</v>
      </c>
      <c r="S4" s="243">
        <f t="shared" si="1"/>
        <v>62519</v>
      </c>
      <c r="T4" s="243">
        <f t="shared" si="1"/>
        <v>709496</v>
      </c>
      <c r="U4" s="243">
        <f t="shared" si="1"/>
        <v>360451</v>
      </c>
      <c r="V4" s="243">
        <f t="shared" si="1"/>
        <v>2204</v>
      </c>
      <c r="W4" s="243">
        <f t="shared" si="1"/>
        <v>1072151</v>
      </c>
      <c r="X4" s="243">
        <f>X5+X6+X7+X8+X9</f>
        <v>857170</v>
      </c>
      <c r="Y4" s="299">
        <f>X4/W4</f>
        <v>0.7994862663934464</v>
      </c>
    </row>
    <row r="5" spans="1:25" ht="30" customHeight="1">
      <c r="A5" s="1"/>
      <c r="B5" s="6" t="s">
        <v>70</v>
      </c>
      <c r="C5" s="6"/>
      <c r="D5" s="19" t="s">
        <v>3</v>
      </c>
      <c r="E5" s="2">
        <v>134989</v>
      </c>
      <c r="F5" s="2">
        <v>46815</v>
      </c>
      <c r="G5" s="2"/>
      <c r="H5" s="37">
        <f aca="true" t="shared" si="2" ref="H5:H13">SUM(E5:G5)</f>
        <v>181804</v>
      </c>
      <c r="I5" s="2">
        <v>68345</v>
      </c>
      <c r="J5" s="2">
        <v>135189</v>
      </c>
      <c r="K5" s="2">
        <v>114960</v>
      </c>
      <c r="L5" s="2"/>
      <c r="M5" s="2">
        <f>SUM(J5:L5)</f>
        <v>250149</v>
      </c>
      <c r="N5" s="2">
        <v>2610</v>
      </c>
      <c r="O5" s="2">
        <v>137348</v>
      </c>
      <c r="P5" s="2">
        <v>115411</v>
      </c>
      <c r="Q5" s="2"/>
      <c r="R5" s="2">
        <f>SUM(O5:Q5)</f>
        <v>252759</v>
      </c>
      <c r="S5" s="2">
        <v>68</v>
      </c>
      <c r="T5" s="2">
        <v>137416</v>
      </c>
      <c r="U5" s="2">
        <v>115411</v>
      </c>
      <c r="V5" s="2"/>
      <c r="W5" s="2">
        <f>SUM(T5:V5)</f>
        <v>252827</v>
      </c>
      <c r="X5" s="2">
        <v>217922</v>
      </c>
      <c r="Y5" s="298">
        <f aca="true" t="shared" si="3" ref="Y5:Y24">X5/W5</f>
        <v>0.8619411692580302</v>
      </c>
    </row>
    <row r="6" spans="1:25" ht="30" customHeight="1">
      <c r="A6" s="1"/>
      <c r="B6" s="6" t="s">
        <v>72</v>
      </c>
      <c r="C6" s="6"/>
      <c r="D6" s="19" t="s">
        <v>71</v>
      </c>
      <c r="E6" s="2">
        <v>24015</v>
      </c>
      <c r="F6" s="2">
        <v>6242</v>
      </c>
      <c r="G6" s="2"/>
      <c r="H6" s="37">
        <f t="shared" si="2"/>
        <v>30257</v>
      </c>
      <c r="I6" s="2">
        <v>5566</v>
      </c>
      <c r="J6" s="2">
        <v>24170</v>
      </c>
      <c r="K6" s="2">
        <v>11653</v>
      </c>
      <c r="L6" s="2"/>
      <c r="M6" s="2">
        <f aca="true" t="shared" si="4" ref="M6:M23">SUM(J6:L6)</f>
        <v>35823</v>
      </c>
      <c r="N6" s="2">
        <v>390</v>
      </c>
      <c r="O6" s="2">
        <v>24525</v>
      </c>
      <c r="P6" s="2">
        <v>11688</v>
      </c>
      <c r="Q6" s="2"/>
      <c r="R6" s="2">
        <f aca="true" t="shared" si="5" ref="R6:R23">SUM(O6:Q6)</f>
        <v>36213</v>
      </c>
      <c r="S6" s="2">
        <v>-68</v>
      </c>
      <c r="T6" s="2">
        <v>24457</v>
      </c>
      <c r="U6" s="2">
        <v>11688</v>
      </c>
      <c r="V6" s="2"/>
      <c r="W6" s="2">
        <f aca="true" t="shared" si="6" ref="W6:W23">SUM(T6:V6)</f>
        <v>36145</v>
      </c>
      <c r="X6" s="2">
        <v>31345</v>
      </c>
      <c r="Y6" s="298">
        <f t="shared" si="3"/>
        <v>0.867201549315258</v>
      </c>
    </row>
    <row r="7" spans="1:25" ht="30" customHeight="1">
      <c r="A7" s="1"/>
      <c r="B7" s="6" t="s">
        <v>73</v>
      </c>
      <c r="C7" s="6"/>
      <c r="D7" s="19" t="s">
        <v>0</v>
      </c>
      <c r="E7" s="2">
        <v>83773</v>
      </c>
      <c r="F7" s="2">
        <v>103673</v>
      </c>
      <c r="G7" s="2">
        <v>5365</v>
      </c>
      <c r="H7" s="37">
        <f t="shared" si="2"/>
        <v>192811</v>
      </c>
      <c r="I7" s="2">
        <v>23492</v>
      </c>
      <c r="J7" s="2">
        <v>86258</v>
      </c>
      <c r="K7" s="2">
        <v>127841</v>
      </c>
      <c r="L7" s="2">
        <v>2204</v>
      </c>
      <c r="M7" s="2">
        <f t="shared" si="4"/>
        <v>216303</v>
      </c>
      <c r="N7" s="2">
        <v>55459</v>
      </c>
      <c r="O7" s="2">
        <v>82701</v>
      </c>
      <c r="P7" s="2">
        <v>186857</v>
      </c>
      <c r="Q7" s="2">
        <v>2204</v>
      </c>
      <c r="R7" s="2">
        <f t="shared" si="5"/>
        <v>271762</v>
      </c>
      <c r="S7" s="2">
        <v>34996</v>
      </c>
      <c r="T7" s="2">
        <v>80603</v>
      </c>
      <c r="U7" s="2">
        <v>223951</v>
      </c>
      <c r="V7" s="2">
        <v>2204</v>
      </c>
      <c r="W7" s="2">
        <f t="shared" si="6"/>
        <v>306758</v>
      </c>
      <c r="X7" s="2">
        <v>291437</v>
      </c>
      <c r="Y7" s="298">
        <f t="shared" si="3"/>
        <v>0.9500550922877317</v>
      </c>
    </row>
    <row r="8" spans="1:25" ht="30" customHeight="1">
      <c r="A8" s="1"/>
      <c r="B8" s="6" t="s">
        <v>74</v>
      </c>
      <c r="C8" s="6"/>
      <c r="D8" s="20" t="s">
        <v>79</v>
      </c>
      <c r="E8" s="2">
        <v>18300</v>
      </c>
      <c r="F8" s="2"/>
      <c r="G8" s="2"/>
      <c r="H8" s="37">
        <f t="shared" si="2"/>
        <v>18300</v>
      </c>
      <c r="I8" s="2"/>
      <c r="J8" s="2">
        <v>18300</v>
      </c>
      <c r="K8" s="2"/>
      <c r="L8" s="2"/>
      <c r="M8" s="2">
        <f t="shared" si="4"/>
        <v>18300</v>
      </c>
      <c r="N8" s="2"/>
      <c r="O8" s="2">
        <v>18300</v>
      </c>
      <c r="P8" s="2"/>
      <c r="Q8" s="2"/>
      <c r="R8" s="2">
        <f t="shared" si="5"/>
        <v>18300</v>
      </c>
      <c r="S8" s="2"/>
      <c r="T8" s="2">
        <v>18300</v>
      </c>
      <c r="U8" s="2"/>
      <c r="V8" s="2"/>
      <c r="W8" s="2">
        <f t="shared" si="6"/>
        <v>18300</v>
      </c>
      <c r="X8" s="2">
        <v>11939</v>
      </c>
      <c r="Y8" s="298">
        <f t="shared" si="3"/>
        <v>0.6524043715846994</v>
      </c>
    </row>
    <row r="9" spans="1:25" ht="30" customHeight="1">
      <c r="A9" s="1"/>
      <c r="B9" s="6" t="s">
        <v>75</v>
      </c>
      <c r="C9" s="6"/>
      <c r="D9" s="19" t="s">
        <v>80</v>
      </c>
      <c r="E9" s="2">
        <f>E11+E12+E13+E10</f>
        <v>382958</v>
      </c>
      <c r="F9" s="2">
        <f>F11+F12+F13</f>
        <v>7940</v>
      </c>
      <c r="G9" s="2">
        <f>G11+G12+G13</f>
        <v>0</v>
      </c>
      <c r="H9" s="37">
        <f t="shared" si="2"/>
        <v>390898</v>
      </c>
      <c r="I9" s="2">
        <f>I10+I11+I12+I13</f>
        <v>24254</v>
      </c>
      <c r="J9" s="2">
        <f>J10+J11+J12+J13</f>
        <v>403251</v>
      </c>
      <c r="K9" s="2">
        <f>K10+K11+K12+K13</f>
        <v>11901</v>
      </c>
      <c r="L9" s="2"/>
      <c r="M9" s="2">
        <f t="shared" si="4"/>
        <v>415152</v>
      </c>
      <c r="N9" s="2">
        <f>N10+N11+N12+N13</f>
        <v>15446</v>
      </c>
      <c r="O9" s="2">
        <f>O10+O11+O12+O13</f>
        <v>421197</v>
      </c>
      <c r="P9" s="2">
        <f>P10+P11+P12+P13</f>
        <v>9401</v>
      </c>
      <c r="Q9" s="2"/>
      <c r="R9" s="2">
        <f t="shared" si="5"/>
        <v>430598</v>
      </c>
      <c r="S9" s="2">
        <f>S10+S11+S12+S13</f>
        <v>27523</v>
      </c>
      <c r="T9" s="2">
        <f>T10+T11+T12+T13</f>
        <v>448720</v>
      </c>
      <c r="U9" s="2">
        <f>U10+U11+U12+U13</f>
        <v>9401</v>
      </c>
      <c r="V9" s="2"/>
      <c r="W9" s="2">
        <f t="shared" si="6"/>
        <v>458121</v>
      </c>
      <c r="X9" s="2">
        <f>X10+X11+X12</f>
        <v>304527</v>
      </c>
      <c r="Y9" s="298">
        <f t="shared" si="3"/>
        <v>0.6647304969647757</v>
      </c>
    </row>
    <row r="10" spans="1:25" ht="30" customHeight="1">
      <c r="A10" s="1"/>
      <c r="B10" s="6"/>
      <c r="C10" s="54" t="s">
        <v>180</v>
      </c>
      <c r="D10" s="20" t="s">
        <v>181</v>
      </c>
      <c r="E10" s="2"/>
      <c r="F10" s="2"/>
      <c r="G10" s="2"/>
      <c r="H10" s="37">
        <f t="shared" si="2"/>
        <v>0</v>
      </c>
      <c r="I10" s="2">
        <v>5623</v>
      </c>
      <c r="J10" s="2">
        <v>5623</v>
      </c>
      <c r="K10" s="2"/>
      <c r="L10" s="2"/>
      <c r="M10" s="2">
        <f t="shared" si="4"/>
        <v>5623</v>
      </c>
      <c r="N10" s="2"/>
      <c r="O10" s="2">
        <v>5623</v>
      </c>
      <c r="P10" s="2"/>
      <c r="Q10" s="2"/>
      <c r="R10" s="2">
        <f t="shared" si="5"/>
        <v>5623</v>
      </c>
      <c r="S10" s="2"/>
      <c r="T10" s="2">
        <v>5623</v>
      </c>
      <c r="U10" s="2"/>
      <c r="V10" s="2"/>
      <c r="W10" s="2">
        <f t="shared" si="6"/>
        <v>5623</v>
      </c>
      <c r="X10" s="2">
        <v>5623</v>
      </c>
      <c r="Y10" s="298">
        <f t="shared" si="3"/>
        <v>1</v>
      </c>
    </row>
    <row r="11" spans="1:25" ht="30" customHeight="1">
      <c r="A11" s="1"/>
      <c r="B11" s="6"/>
      <c r="C11" s="54" t="s">
        <v>82</v>
      </c>
      <c r="D11" s="20" t="s">
        <v>81</v>
      </c>
      <c r="E11" s="2">
        <v>175694</v>
      </c>
      <c r="F11" s="2">
        <v>1000</v>
      </c>
      <c r="G11" s="2"/>
      <c r="H11" s="37">
        <f t="shared" si="2"/>
        <v>176694</v>
      </c>
      <c r="I11" s="2">
        <v>4407</v>
      </c>
      <c r="J11" s="2">
        <v>176140</v>
      </c>
      <c r="K11" s="2">
        <v>4961</v>
      </c>
      <c r="L11" s="2"/>
      <c r="M11" s="2">
        <f t="shared" si="4"/>
        <v>181101</v>
      </c>
      <c r="N11" s="2">
        <v>8587</v>
      </c>
      <c r="O11" s="2">
        <v>184727</v>
      </c>
      <c r="P11" s="2">
        <v>4961</v>
      </c>
      <c r="Q11" s="2"/>
      <c r="R11" s="2">
        <f t="shared" si="5"/>
        <v>189688</v>
      </c>
      <c r="S11" s="2"/>
      <c r="T11" s="2">
        <v>184727</v>
      </c>
      <c r="U11" s="2">
        <v>4961</v>
      </c>
      <c r="V11" s="2"/>
      <c r="W11" s="2">
        <f t="shared" si="6"/>
        <v>189688</v>
      </c>
      <c r="X11" s="2">
        <v>179591</v>
      </c>
      <c r="Y11" s="298">
        <f t="shared" si="3"/>
        <v>0.9467704862721943</v>
      </c>
    </row>
    <row r="12" spans="1:25" ht="30" customHeight="1">
      <c r="A12" s="1"/>
      <c r="B12" s="6"/>
      <c r="C12" s="54" t="s">
        <v>84</v>
      </c>
      <c r="D12" s="20" t="s">
        <v>83</v>
      </c>
      <c r="E12" s="2">
        <v>123274</v>
      </c>
      <c r="F12" s="2">
        <v>6940</v>
      </c>
      <c r="G12" s="2"/>
      <c r="H12" s="37">
        <f t="shared" si="2"/>
        <v>130214</v>
      </c>
      <c r="I12" s="2"/>
      <c r="J12" s="2">
        <v>123274</v>
      </c>
      <c r="K12" s="2">
        <v>6940</v>
      </c>
      <c r="L12" s="2"/>
      <c r="M12" s="2">
        <f t="shared" si="4"/>
        <v>130214</v>
      </c>
      <c r="N12" s="2">
        <v>-2500</v>
      </c>
      <c r="O12" s="2">
        <v>123274</v>
      </c>
      <c r="P12" s="2">
        <v>4440</v>
      </c>
      <c r="Q12" s="2"/>
      <c r="R12" s="2">
        <f t="shared" si="5"/>
        <v>127714</v>
      </c>
      <c r="S12" s="2">
        <v>-114</v>
      </c>
      <c r="T12" s="2">
        <v>123160</v>
      </c>
      <c r="U12" s="2">
        <v>4440</v>
      </c>
      <c r="V12" s="2"/>
      <c r="W12" s="2">
        <f t="shared" si="6"/>
        <v>127600</v>
      </c>
      <c r="X12" s="2">
        <v>119313</v>
      </c>
      <c r="Y12" s="298">
        <f t="shared" si="3"/>
        <v>0.9350548589341693</v>
      </c>
    </row>
    <row r="13" spans="1:25" ht="30" customHeight="1">
      <c r="A13" s="1"/>
      <c r="B13" s="6"/>
      <c r="C13" s="54" t="s">
        <v>85</v>
      </c>
      <c r="D13" s="20" t="s">
        <v>86</v>
      </c>
      <c r="E13" s="2">
        <v>83990</v>
      </c>
      <c r="F13" s="2"/>
      <c r="G13" s="2"/>
      <c r="H13" s="37">
        <f t="shared" si="2"/>
        <v>83990</v>
      </c>
      <c r="I13" s="2">
        <v>14224</v>
      </c>
      <c r="J13" s="2">
        <v>98214</v>
      </c>
      <c r="K13" s="2"/>
      <c r="L13" s="2"/>
      <c r="M13" s="2">
        <f t="shared" si="4"/>
        <v>98214</v>
      </c>
      <c r="N13" s="2">
        <v>9359</v>
      </c>
      <c r="O13" s="2">
        <v>107573</v>
      </c>
      <c r="P13" s="2"/>
      <c r="Q13" s="2"/>
      <c r="R13" s="2">
        <f t="shared" si="5"/>
        <v>107573</v>
      </c>
      <c r="S13" s="2">
        <v>27637</v>
      </c>
      <c r="T13" s="2">
        <v>135210</v>
      </c>
      <c r="U13" s="2"/>
      <c r="V13" s="2"/>
      <c r="W13" s="2">
        <f t="shared" si="6"/>
        <v>135210</v>
      </c>
      <c r="X13" s="2"/>
      <c r="Y13" s="298"/>
    </row>
    <row r="14" spans="1:25" ht="30" customHeight="1">
      <c r="A14" s="114" t="s">
        <v>7</v>
      </c>
      <c r="B14" s="117"/>
      <c r="C14" s="117"/>
      <c r="D14" s="118" t="s">
        <v>1</v>
      </c>
      <c r="E14" s="115">
        <f>E15+E16+E17+E19</f>
        <v>2385</v>
      </c>
      <c r="F14" s="115">
        <f aca="true" t="shared" si="7" ref="F14:K14">F15+F16+F17</f>
        <v>833873</v>
      </c>
      <c r="G14" s="115">
        <f t="shared" si="7"/>
        <v>0</v>
      </c>
      <c r="H14" s="115">
        <f t="shared" si="7"/>
        <v>836258</v>
      </c>
      <c r="I14" s="243">
        <f t="shared" si="7"/>
        <v>6068</v>
      </c>
      <c r="J14" s="243">
        <f t="shared" si="7"/>
        <v>2894</v>
      </c>
      <c r="K14" s="243">
        <f t="shared" si="7"/>
        <v>839432</v>
      </c>
      <c r="L14" s="243"/>
      <c r="M14" s="243">
        <f t="shared" si="4"/>
        <v>842326</v>
      </c>
      <c r="N14" s="243">
        <f>N15+N16+N17</f>
        <v>57495</v>
      </c>
      <c r="O14" s="243">
        <f>O15+O16+O17</f>
        <v>2894</v>
      </c>
      <c r="P14" s="243">
        <f>P15+P16+P17</f>
        <v>896927</v>
      </c>
      <c r="Q14" s="243"/>
      <c r="R14" s="243">
        <f t="shared" si="5"/>
        <v>899821</v>
      </c>
      <c r="S14" s="243">
        <f>S15+S16+S17</f>
        <v>-21840</v>
      </c>
      <c r="T14" s="243">
        <f>T15+T16+T17</f>
        <v>3117</v>
      </c>
      <c r="U14" s="243">
        <f>U15+U16+U17</f>
        <v>874864</v>
      </c>
      <c r="V14" s="243"/>
      <c r="W14" s="243">
        <f t="shared" si="6"/>
        <v>877981</v>
      </c>
      <c r="X14" s="243">
        <f>X15+X16+X17</f>
        <v>525593</v>
      </c>
      <c r="Y14" s="299">
        <f t="shared" si="3"/>
        <v>0.5986382393240856</v>
      </c>
    </row>
    <row r="15" spans="1:25" ht="30" customHeight="1">
      <c r="A15" s="1"/>
      <c r="B15" s="6" t="s">
        <v>76</v>
      </c>
      <c r="C15" s="6"/>
      <c r="D15" s="19" t="s">
        <v>87</v>
      </c>
      <c r="E15" s="2">
        <v>2385</v>
      </c>
      <c r="F15" s="2">
        <v>650157</v>
      </c>
      <c r="G15" s="2"/>
      <c r="H15" s="37">
        <f>SUM(E15:G15)</f>
        <v>652542</v>
      </c>
      <c r="I15" s="2">
        <v>509</v>
      </c>
      <c r="J15" s="2">
        <v>2894</v>
      </c>
      <c r="K15" s="2">
        <v>650157</v>
      </c>
      <c r="L15" s="2"/>
      <c r="M15" s="2">
        <f t="shared" si="4"/>
        <v>653051</v>
      </c>
      <c r="N15" s="2">
        <v>12559</v>
      </c>
      <c r="O15" s="2">
        <v>2894</v>
      </c>
      <c r="P15" s="2">
        <v>662716</v>
      </c>
      <c r="Q15" s="2"/>
      <c r="R15" s="2">
        <f t="shared" si="5"/>
        <v>665610</v>
      </c>
      <c r="S15" s="2">
        <v>-66863</v>
      </c>
      <c r="T15" s="2">
        <v>3117</v>
      </c>
      <c r="U15" s="2">
        <v>595630</v>
      </c>
      <c r="V15" s="2"/>
      <c r="W15" s="2">
        <f t="shared" si="6"/>
        <v>598747</v>
      </c>
      <c r="X15" s="2">
        <v>416056</v>
      </c>
      <c r="Y15" s="298">
        <f t="shared" si="3"/>
        <v>0.694877803145569</v>
      </c>
    </row>
    <row r="16" spans="1:25" ht="30" customHeight="1">
      <c r="A16" s="1"/>
      <c r="B16" s="6" t="s">
        <v>77</v>
      </c>
      <c r="C16" s="6"/>
      <c r="D16" s="19" t="s">
        <v>21</v>
      </c>
      <c r="E16" s="2"/>
      <c r="F16" s="2">
        <v>183716</v>
      </c>
      <c r="G16" s="2"/>
      <c r="H16" s="37">
        <f>SUM(E16:G16)</f>
        <v>183716</v>
      </c>
      <c r="I16" s="2">
        <v>5000</v>
      </c>
      <c r="J16" s="2"/>
      <c r="K16" s="2">
        <v>188716</v>
      </c>
      <c r="L16" s="2"/>
      <c r="M16" s="2">
        <f t="shared" si="4"/>
        <v>188716</v>
      </c>
      <c r="N16" s="2">
        <v>44936</v>
      </c>
      <c r="O16" s="2"/>
      <c r="P16" s="2">
        <v>233652</v>
      </c>
      <c r="Q16" s="2"/>
      <c r="R16" s="2">
        <f t="shared" si="5"/>
        <v>233652</v>
      </c>
      <c r="S16" s="2">
        <v>45023</v>
      </c>
      <c r="T16" s="2"/>
      <c r="U16" s="2">
        <v>278675</v>
      </c>
      <c r="V16" s="2"/>
      <c r="W16" s="2">
        <f t="shared" si="6"/>
        <v>278675</v>
      </c>
      <c r="X16" s="2">
        <v>108978</v>
      </c>
      <c r="Y16" s="298">
        <f t="shared" si="3"/>
        <v>0.39105768368170807</v>
      </c>
    </row>
    <row r="17" spans="1:25" ht="30" customHeight="1">
      <c r="A17" s="1"/>
      <c r="B17" s="6" t="s">
        <v>78</v>
      </c>
      <c r="C17" s="6"/>
      <c r="D17" s="19" t="s">
        <v>88</v>
      </c>
      <c r="E17" s="2">
        <f>E18</f>
        <v>0</v>
      </c>
      <c r="F17" s="2"/>
      <c r="G17" s="2"/>
      <c r="H17" s="37">
        <f>SUM(E17:G17)</f>
        <v>0</v>
      </c>
      <c r="I17" s="2">
        <f>I18</f>
        <v>559</v>
      </c>
      <c r="J17" s="2">
        <f>J18</f>
        <v>0</v>
      </c>
      <c r="K17" s="2">
        <f>K18</f>
        <v>559</v>
      </c>
      <c r="L17" s="2"/>
      <c r="M17" s="2">
        <f t="shared" si="4"/>
        <v>559</v>
      </c>
      <c r="N17" s="2">
        <f>N18</f>
        <v>0</v>
      </c>
      <c r="O17" s="2">
        <f>O18</f>
        <v>0</v>
      </c>
      <c r="P17" s="2">
        <f>P18</f>
        <v>559</v>
      </c>
      <c r="Q17" s="2"/>
      <c r="R17" s="2">
        <f t="shared" si="5"/>
        <v>559</v>
      </c>
      <c r="S17" s="2">
        <f>S18</f>
        <v>0</v>
      </c>
      <c r="T17" s="2">
        <f>T18</f>
        <v>0</v>
      </c>
      <c r="U17" s="2">
        <f>U18</f>
        <v>559</v>
      </c>
      <c r="V17" s="2"/>
      <c r="W17" s="2">
        <f t="shared" si="6"/>
        <v>559</v>
      </c>
      <c r="X17" s="2">
        <v>559</v>
      </c>
      <c r="Y17" s="298">
        <f t="shared" si="3"/>
        <v>1</v>
      </c>
    </row>
    <row r="18" spans="1:25" ht="30" customHeight="1">
      <c r="A18" s="1"/>
      <c r="B18" s="6"/>
      <c r="C18" s="6"/>
      <c r="D18" s="19" t="s">
        <v>118</v>
      </c>
      <c r="E18" s="2"/>
      <c r="F18" s="2"/>
      <c r="G18" s="2"/>
      <c r="H18" s="37">
        <f>SUM(E18:G18)</f>
        <v>0</v>
      </c>
      <c r="I18" s="2">
        <v>559</v>
      </c>
      <c r="J18" s="2"/>
      <c r="K18" s="2">
        <v>559</v>
      </c>
      <c r="L18" s="2"/>
      <c r="M18" s="2">
        <f t="shared" si="4"/>
        <v>559</v>
      </c>
      <c r="N18" s="2"/>
      <c r="O18" s="2"/>
      <c r="P18" s="2">
        <v>559</v>
      </c>
      <c r="Q18" s="2"/>
      <c r="R18" s="2">
        <f t="shared" si="5"/>
        <v>559</v>
      </c>
      <c r="S18" s="2"/>
      <c r="T18" s="2"/>
      <c r="U18" s="2">
        <v>559</v>
      </c>
      <c r="V18" s="2"/>
      <c r="W18" s="2">
        <f t="shared" si="6"/>
        <v>559</v>
      </c>
      <c r="X18" s="2">
        <v>559</v>
      </c>
      <c r="Y18" s="298">
        <f t="shared" si="3"/>
        <v>1</v>
      </c>
    </row>
    <row r="19" spans="1:25" ht="30" customHeight="1">
      <c r="A19" s="1"/>
      <c r="B19" s="6"/>
      <c r="C19" s="6" t="s">
        <v>90</v>
      </c>
      <c r="D19" s="19" t="s">
        <v>89</v>
      </c>
      <c r="E19" s="2"/>
      <c r="F19" s="2"/>
      <c r="G19" s="2"/>
      <c r="H19" s="37">
        <f>SUM(E19:G19)</f>
        <v>0</v>
      </c>
      <c r="I19" s="2"/>
      <c r="J19" s="2"/>
      <c r="K19" s="2"/>
      <c r="L19" s="2"/>
      <c r="M19" s="2">
        <f t="shared" si="4"/>
        <v>0</v>
      </c>
      <c r="N19" s="2"/>
      <c r="O19" s="2"/>
      <c r="P19" s="2"/>
      <c r="Q19" s="2"/>
      <c r="R19" s="2">
        <f t="shared" si="5"/>
        <v>0</v>
      </c>
      <c r="S19" s="2"/>
      <c r="T19" s="2"/>
      <c r="U19" s="2"/>
      <c r="V19" s="2"/>
      <c r="W19" s="2">
        <f t="shared" si="6"/>
        <v>0</v>
      </c>
      <c r="X19" s="2"/>
      <c r="Y19" s="298"/>
    </row>
    <row r="20" spans="1:25" ht="30" customHeight="1">
      <c r="A20" s="119" t="s">
        <v>8</v>
      </c>
      <c r="B20" s="120"/>
      <c r="C20" s="120"/>
      <c r="D20" s="118" t="s">
        <v>116</v>
      </c>
      <c r="E20" s="115">
        <f>SUM(E21:E22)</f>
        <v>14602</v>
      </c>
      <c r="F20" s="115">
        <f>SUM(F21:F23)</f>
        <v>12000</v>
      </c>
      <c r="G20" s="115">
        <f>SUM(G21:G22)</f>
        <v>0</v>
      </c>
      <c r="H20" s="115">
        <f>SUM(H21:H23)</f>
        <v>26602</v>
      </c>
      <c r="I20" s="243">
        <f>I21+I22</f>
        <v>0</v>
      </c>
      <c r="J20" s="243">
        <f>J21+J22</f>
        <v>14602</v>
      </c>
      <c r="K20" s="243">
        <f>K21+K22</f>
        <v>12000</v>
      </c>
      <c r="L20" s="243">
        <f>L21+L22</f>
        <v>0</v>
      </c>
      <c r="M20" s="243">
        <f t="shared" si="4"/>
        <v>26602</v>
      </c>
      <c r="N20" s="243">
        <f>N21+N22</f>
        <v>0</v>
      </c>
      <c r="O20" s="243">
        <f>O21+O22</f>
        <v>14602</v>
      </c>
      <c r="P20" s="243">
        <f>P21+P22</f>
        <v>12000</v>
      </c>
      <c r="Q20" s="243">
        <f>Q21+Q22</f>
        <v>0</v>
      </c>
      <c r="R20" s="243">
        <f t="shared" si="5"/>
        <v>26602</v>
      </c>
      <c r="S20" s="243">
        <f>S21+S22</f>
        <v>0</v>
      </c>
      <c r="T20" s="243">
        <f>T21+T22</f>
        <v>14602</v>
      </c>
      <c r="U20" s="243">
        <f>U21+U22</f>
        <v>12000</v>
      </c>
      <c r="V20" s="243">
        <f>V21+V22</f>
        <v>0</v>
      </c>
      <c r="W20" s="243">
        <f t="shared" si="6"/>
        <v>26602</v>
      </c>
      <c r="X20" s="243">
        <f>X21+X22</f>
        <v>26602</v>
      </c>
      <c r="Y20" s="299">
        <f t="shared" si="3"/>
        <v>1</v>
      </c>
    </row>
    <row r="21" spans="1:25" ht="30" customHeight="1">
      <c r="A21" s="1"/>
      <c r="B21" s="6"/>
      <c r="C21" s="6" t="s">
        <v>117</v>
      </c>
      <c r="D21" s="20" t="s">
        <v>173</v>
      </c>
      <c r="E21" s="2">
        <v>14602</v>
      </c>
      <c r="F21" s="2"/>
      <c r="G21" s="2"/>
      <c r="H21" s="37">
        <f>SUM(E21:G21)</f>
        <v>14602</v>
      </c>
      <c r="I21" s="2"/>
      <c r="J21" s="2">
        <v>14602</v>
      </c>
      <c r="K21" s="2"/>
      <c r="L21" s="2"/>
      <c r="M21" s="2">
        <f t="shared" si="4"/>
        <v>14602</v>
      </c>
      <c r="N21" s="2"/>
      <c r="O21" s="2">
        <v>14602</v>
      </c>
      <c r="P21" s="2"/>
      <c r="Q21" s="2"/>
      <c r="R21" s="2">
        <f t="shared" si="5"/>
        <v>14602</v>
      </c>
      <c r="S21" s="2"/>
      <c r="T21" s="2">
        <v>14602</v>
      </c>
      <c r="U21" s="2"/>
      <c r="V21" s="2"/>
      <c r="W21" s="2">
        <f t="shared" si="6"/>
        <v>14602</v>
      </c>
      <c r="X21" s="2">
        <v>14602</v>
      </c>
      <c r="Y21" s="298">
        <f t="shared" si="3"/>
        <v>1</v>
      </c>
    </row>
    <row r="22" spans="1:25" ht="30" customHeight="1">
      <c r="A22" s="1"/>
      <c r="B22" s="6"/>
      <c r="C22" s="6"/>
      <c r="D22" s="20" t="s">
        <v>185</v>
      </c>
      <c r="E22" s="2"/>
      <c r="F22" s="2">
        <v>12000</v>
      </c>
      <c r="G22" s="2"/>
      <c r="H22" s="37">
        <f>SUM(E22:G22)</f>
        <v>12000</v>
      </c>
      <c r="I22" s="2"/>
      <c r="J22" s="2"/>
      <c r="K22" s="2">
        <v>12000</v>
      </c>
      <c r="L22" s="2"/>
      <c r="M22" s="2">
        <f t="shared" si="4"/>
        <v>12000</v>
      </c>
      <c r="N22" s="2"/>
      <c r="O22" s="2"/>
      <c r="P22" s="2">
        <v>12000</v>
      </c>
      <c r="Q22" s="2"/>
      <c r="R22" s="2">
        <f t="shared" si="5"/>
        <v>12000</v>
      </c>
      <c r="S22" s="2"/>
      <c r="T22" s="2"/>
      <c r="U22" s="2">
        <v>12000</v>
      </c>
      <c r="V22" s="2"/>
      <c r="W22" s="2">
        <f t="shared" si="6"/>
        <v>12000</v>
      </c>
      <c r="X22" s="2">
        <v>12000</v>
      </c>
      <c r="Y22" s="298">
        <f t="shared" si="3"/>
        <v>1</v>
      </c>
    </row>
    <row r="23" spans="1:25" ht="30" customHeight="1">
      <c r="A23" s="1"/>
      <c r="B23" s="6"/>
      <c r="C23" s="6"/>
      <c r="D23" s="20" t="s">
        <v>272</v>
      </c>
      <c r="E23" s="2"/>
      <c r="F23" s="2"/>
      <c r="G23" s="2"/>
      <c r="H23" s="37">
        <f>SUM(E23:G23)</f>
        <v>0</v>
      </c>
      <c r="I23" s="2"/>
      <c r="J23" s="2"/>
      <c r="K23" s="2"/>
      <c r="L23" s="2"/>
      <c r="M23" s="2">
        <f t="shared" si="4"/>
        <v>0</v>
      </c>
      <c r="N23" s="2"/>
      <c r="O23" s="2"/>
      <c r="P23" s="2"/>
      <c r="Q23" s="2"/>
      <c r="R23" s="2">
        <f t="shared" si="5"/>
        <v>0</v>
      </c>
      <c r="S23" s="2"/>
      <c r="T23" s="2"/>
      <c r="U23" s="2"/>
      <c r="V23" s="2"/>
      <c r="W23" s="2">
        <f t="shared" si="6"/>
        <v>0</v>
      </c>
      <c r="X23" s="2"/>
      <c r="Y23" s="298"/>
    </row>
    <row r="24" spans="1:25" s="11" customFormat="1" ht="30" customHeight="1">
      <c r="A24" s="360" t="s">
        <v>2</v>
      </c>
      <c r="B24" s="360"/>
      <c r="C24" s="360"/>
      <c r="D24" s="360"/>
      <c r="E24" s="116">
        <f>E4+E14+E20</f>
        <v>661022</v>
      </c>
      <c r="F24" s="116">
        <f>F4+F14+F20</f>
        <v>1010543</v>
      </c>
      <c r="G24" s="116">
        <f>G4+G14+G20</f>
        <v>5365</v>
      </c>
      <c r="H24" s="116">
        <f>H4+H14+H20</f>
        <v>1676930</v>
      </c>
      <c r="I24" s="260">
        <f aca="true" t="shared" si="8" ref="I24:R24">I20+I14+I4</f>
        <v>127725</v>
      </c>
      <c r="J24" s="260">
        <f t="shared" si="8"/>
        <v>684664</v>
      </c>
      <c r="K24" s="260">
        <f t="shared" si="8"/>
        <v>1117787</v>
      </c>
      <c r="L24" s="260">
        <f t="shared" si="8"/>
        <v>2204</v>
      </c>
      <c r="M24" s="260">
        <f t="shared" si="8"/>
        <v>1804655</v>
      </c>
      <c r="N24" s="260">
        <f t="shared" si="8"/>
        <v>131400</v>
      </c>
      <c r="O24" s="260">
        <f t="shared" si="8"/>
        <v>701567</v>
      </c>
      <c r="P24" s="260">
        <f t="shared" si="8"/>
        <v>1232284</v>
      </c>
      <c r="Q24" s="260">
        <f t="shared" si="8"/>
        <v>2204</v>
      </c>
      <c r="R24" s="260">
        <f t="shared" si="8"/>
        <v>1936055</v>
      </c>
      <c r="S24" s="260">
        <f aca="true" t="shared" si="9" ref="S24:X24">S20+S14+S4</f>
        <v>40679</v>
      </c>
      <c r="T24" s="260">
        <f t="shared" si="9"/>
        <v>727215</v>
      </c>
      <c r="U24" s="260">
        <f t="shared" si="9"/>
        <v>1247315</v>
      </c>
      <c r="V24" s="260">
        <f t="shared" si="9"/>
        <v>2204</v>
      </c>
      <c r="W24" s="260">
        <f t="shared" si="9"/>
        <v>1976734</v>
      </c>
      <c r="X24" s="260">
        <f t="shared" si="9"/>
        <v>1409365</v>
      </c>
      <c r="Y24" s="351">
        <f t="shared" si="3"/>
        <v>0.7129765562791959</v>
      </c>
    </row>
    <row r="25" spans="2:3" ht="15">
      <c r="B25" s="5"/>
      <c r="C25" s="5"/>
    </row>
    <row r="26" ht="15">
      <c r="H26" s="10"/>
    </row>
    <row r="27" spans="5:8" ht="15">
      <c r="E27" s="4"/>
      <c r="F27" s="4"/>
      <c r="G27" s="4"/>
      <c r="H27" s="10"/>
    </row>
    <row r="34" spans="2:3" ht="15">
      <c r="B34" s="5"/>
      <c r="C34" s="5"/>
    </row>
    <row r="35" spans="2:3" ht="15">
      <c r="B35" s="5"/>
      <c r="C35" s="5"/>
    </row>
    <row r="36" spans="2:3" ht="15">
      <c r="B36" s="5"/>
      <c r="C36" s="5"/>
    </row>
    <row r="37" spans="2:3" ht="15">
      <c r="B37" s="5"/>
      <c r="C37" s="5"/>
    </row>
    <row r="38" spans="2:3" ht="15">
      <c r="B38" s="5"/>
      <c r="C38" s="5"/>
    </row>
    <row r="39" spans="2:3" ht="15">
      <c r="B39" s="5"/>
      <c r="C39" s="5"/>
    </row>
    <row r="40" spans="2:3" ht="15">
      <c r="B40" s="5"/>
      <c r="C40" s="5"/>
    </row>
    <row r="41" spans="2:3" ht="15">
      <c r="B41" s="4"/>
      <c r="C41" s="4"/>
    </row>
    <row r="42" spans="2:3" ht="15">
      <c r="B42" s="4"/>
      <c r="C42" s="4"/>
    </row>
    <row r="43" spans="2:3" ht="15">
      <c r="B43" s="4"/>
      <c r="C43" s="4"/>
    </row>
    <row r="44" spans="2:3" ht="15">
      <c r="B44" s="4"/>
      <c r="C44" s="4"/>
    </row>
    <row r="45" spans="2:3" ht="15">
      <c r="B45" s="4"/>
      <c r="C45" s="4"/>
    </row>
    <row r="46" spans="2:3" ht="15">
      <c r="B46" s="4"/>
      <c r="C46" s="4"/>
    </row>
    <row r="47" spans="2:3" ht="15">
      <c r="B47" s="4"/>
      <c r="C47" s="4"/>
    </row>
    <row r="48" spans="2:3" ht="15">
      <c r="B48" s="4"/>
      <c r="C48" s="4"/>
    </row>
    <row r="49" spans="2:3" ht="15">
      <c r="B49" s="4"/>
      <c r="C49" s="4"/>
    </row>
    <row r="50" spans="2:3" ht="15">
      <c r="B50" s="4"/>
      <c r="C50" s="4"/>
    </row>
    <row r="51" spans="2:3" ht="15">
      <c r="B51" s="4"/>
      <c r="C51" s="4"/>
    </row>
    <row r="52" spans="2:3" ht="15">
      <c r="B52" s="4"/>
      <c r="C52" s="4"/>
    </row>
    <row r="53" spans="2:3" ht="15">
      <c r="B53" s="4"/>
      <c r="C53" s="4"/>
    </row>
    <row r="54" spans="2:3" ht="15">
      <c r="B54" s="4"/>
      <c r="C54" s="4"/>
    </row>
    <row r="55" spans="2:3" ht="15">
      <c r="B55" s="4"/>
      <c r="C55" s="4"/>
    </row>
    <row r="56" spans="2:3" ht="15">
      <c r="B56" s="4"/>
      <c r="C56" s="4"/>
    </row>
    <row r="57" spans="2:3" ht="15">
      <c r="B57" s="4"/>
      <c r="C57" s="4"/>
    </row>
    <row r="58" spans="2:3" ht="15">
      <c r="B58" s="4"/>
      <c r="C58" s="4"/>
    </row>
    <row r="59" spans="2:3" ht="15">
      <c r="B59" s="4"/>
      <c r="C59" s="4"/>
    </row>
    <row r="60" spans="2:3" ht="15">
      <c r="B60" s="4"/>
      <c r="C60" s="4"/>
    </row>
    <row r="61" spans="2:3" ht="15">
      <c r="B61" s="4"/>
      <c r="C61" s="4"/>
    </row>
    <row r="62" spans="2:3" ht="15">
      <c r="B62" s="4"/>
      <c r="C62" s="4"/>
    </row>
    <row r="63" spans="2:3" ht="15">
      <c r="B63" s="4"/>
      <c r="C63" s="4"/>
    </row>
    <row r="64" spans="2:3" ht="15">
      <c r="B64" s="4"/>
      <c r="C64" s="4"/>
    </row>
    <row r="65" spans="2:3" ht="15">
      <c r="B65" s="4"/>
      <c r="C65" s="4"/>
    </row>
    <row r="66" spans="2:3" ht="15">
      <c r="B66" s="4"/>
      <c r="C66" s="4"/>
    </row>
    <row r="67" spans="2:3" ht="15">
      <c r="B67" s="4"/>
      <c r="C67" s="4"/>
    </row>
    <row r="68" spans="2:3" ht="15">
      <c r="B68" s="4"/>
      <c r="C68" s="4"/>
    </row>
    <row r="69" spans="2:3" ht="15">
      <c r="B69" s="4"/>
      <c r="C69" s="4"/>
    </row>
    <row r="70" spans="2:3" ht="15">
      <c r="B70" s="4"/>
      <c r="C70" s="4"/>
    </row>
    <row r="71" spans="2:3" ht="15">
      <c r="B71" s="4"/>
      <c r="C71" s="4"/>
    </row>
    <row r="72" spans="2:3" ht="15">
      <c r="B72" s="4"/>
      <c r="C72" s="4"/>
    </row>
    <row r="73" spans="2:3" ht="15">
      <c r="B73" s="4"/>
      <c r="C73" s="4"/>
    </row>
    <row r="74" spans="2:3" ht="15">
      <c r="B74" s="4"/>
      <c r="C74" s="4"/>
    </row>
    <row r="75" spans="2:3" ht="15">
      <c r="B75" s="4"/>
      <c r="C75" s="4"/>
    </row>
    <row r="76" spans="2:3" ht="15">
      <c r="B76" s="4"/>
      <c r="C76" s="4"/>
    </row>
    <row r="77" spans="2:3" ht="15">
      <c r="B77" s="4"/>
      <c r="C77" s="4"/>
    </row>
    <row r="78" spans="2:3" ht="15">
      <c r="B78" s="4"/>
      <c r="C78" s="4"/>
    </row>
    <row r="79" spans="2:3" ht="15">
      <c r="B79" s="4"/>
      <c r="C79" s="4"/>
    </row>
    <row r="80" spans="2:3" ht="15">
      <c r="B80" s="4"/>
      <c r="C80" s="4"/>
    </row>
    <row r="81" spans="2:3" ht="15">
      <c r="B81" s="4"/>
      <c r="C81" s="4"/>
    </row>
    <row r="82" spans="2:3" ht="15">
      <c r="B82" s="4"/>
      <c r="C82" s="4"/>
    </row>
    <row r="83" spans="2:3" ht="15">
      <c r="B83" s="4"/>
      <c r="C83" s="4"/>
    </row>
    <row r="84" spans="2:3" ht="15">
      <c r="B84" s="4"/>
      <c r="C84" s="4"/>
    </row>
    <row r="85" spans="2:3" ht="15">
      <c r="B85" s="4"/>
      <c r="C85" s="4"/>
    </row>
    <row r="86" spans="2:3" ht="15">
      <c r="B86" s="4"/>
      <c r="C86" s="4"/>
    </row>
    <row r="87" spans="2:3" ht="15">
      <c r="B87" s="4"/>
      <c r="C87" s="4"/>
    </row>
    <row r="88" spans="2:3" ht="15">
      <c r="B88" s="4"/>
      <c r="C88" s="4"/>
    </row>
    <row r="89" spans="2:3" ht="15">
      <c r="B89" s="4"/>
      <c r="C89" s="4"/>
    </row>
    <row r="90" spans="2:3" ht="15">
      <c r="B90" s="4"/>
      <c r="C90" s="4"/>
    </row>
    <row r="91" spans="2:3" ht="15">
      <c r="B91" s="4"/>
      <c r="C91" s="4"/>
    </row>
    <row r="92" spans="2:3" ht="15">
      <c r="B92" s="4"/>
      <c r="C92" s="4"/>
    </row>
    <row r="93" spans="2:3" ht="15">
      <c r="B93" s="4"/>
      <c r="C93" s="4"/>
    </row>
    <row r="94" spans="2:3" ht="15">
      <c r="B94" s="4"/>
      <c r="C94" s="4"/>
    </row>
    <row r="95" spans="2:3" ht="15">
      <c r="B95" s="4"/>
      <c r="C95" s="4"/>
    </row>
    <row r="96" spans="2:3" ht="15">
      <c r="B96" s="4"/>
      <c r="C96" s="4"/>
    </row>
    <row r="97" spans="2:3" ht="15">
      <c r="B97" s="4"/>
      <c r="C97" s="4"/>
    </row>
    <row r="98" spans="2:3" ht="15">
      <c r="B98" s="4"/>
      <c r="C98" s="4"/>
    </row>
    <row r="99" spans="2:3" ht="15">
      <c r="B99" s="4"/>
      <c r="C99" s="4"/>
    </row>
    <row r="100" spans="2:3" ht="15">
      <c r="B100" s="4"/>
      <c r="C100" s="4"/>
    </row>
    <row r="101" spans="2:3" ht="15">
      <c r="B101" s="4"/>
      <c r="C101" s="4"/>
    </row>
    <row r="102" spans="2:3" ht="15">
      <c r="B102" s="4"/>
      <c r="C102" s="4"/>
    </row>
    <row r="103" spans="2:3" ht="15">
      <c r="B103" s="4"/>
      <c r="C103" s="4"/>
    </row>
    <row r="104" spans="2:3" ht="15">
      <c r="B104" s="4"/>
      <c r="C104" s="4"/>
    </row>
    <row r="105" spans="2:3" ht="15">
      <c r="B105" s="4"/>
      <c r="C105" s="4"/>
    </row>
    <row r="106" spans="2:3" ht="15">
      <c r="B106" s="4"/>
      <c r="C106" s="4"/>
    </row>
    <row r="107" spans="2:3" ht="15">
      <c r="B107" s="4"/>
      <c r="C107" s="4"/>
    </row>
    <row r="108" spans="2:3" ht="15">
      <c r="B108" s="4"/>
      <c r="C108" s="4"/>
    </row>
    <row r="109" spans="2:3" ht="15">
      <c r="B109" s="4"/>
      <c r="C109" s="4"/>
    </row>
    <row r="110" spans="2:3" ht="15">
      <c r="B110" s="4"/>
      <c r="C110" s="4"/>
    </row>
    <row r="111" spans="2:3" ht="15">
      <c r="B111" s="4"/>
      <c r="C111" s="4"/>
    </row>
    <row r="112" spans="2:3" ht="15">
      <c r="B112" s="4"/>
      <c r="C112" s="4"/>
    </row>
  </sheetData>
  <sheetProtection/>
  <mergeCells count="3">
    <mergeCell ref="A24:D24"/>
    <mergeCell ref="A2:Y2"/>
    <mergeCell ref="A1:Y1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0" r:id="rId1"/>
  <headerFooter alignWithMargins="0">
    <oddHeader>&amp;L3. melléklet az 5/2022. (V.20.) önk. rendelethez ezer Ft
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X84"/>
  <sheetViews>
    <sheetView view="pageLayout" zoomScaleNormal="115" workbookViewId="0" topLeftCell="A1">
      <selection activeCell="E9" sqref="E9"/>
    </sheetView>
  </sheetViews>
  <sheetFormatPr defaultColWidth="9.140625" defaultRowHeight="12.75"/>
  <cols>
    <col min="1" max="1" width="5.421875" style="7" customWidth="1"/>
    <col min="2" max="3" width="4.421875" style="7" customWidth="1"/>
    <col min="4" max="4" width="28.8515625" style="7" customWidth="1"/>
    <col min="5" max="5" width="13.140625" style="7" customWidth="1"/>
    <col min="6" max="6" width="12.00390625" style="7" customWidth="1"/>
    <col min="7" max="7" width="8.00390625" style="7" customWidth="1"/>
    <col min="8" max="8" width="11.421875" style="7" customWidth="1"/>
    <col min="9" max="10" width="0" style="0" hidden="1" customWidth="1"/>
    <col min="11" max="11" width="14.8515625" style="0" hidden="1" customWidth="1"/>
    <col min="12" max="12" width="0" style="0" hidden="1" customWidth="1"/>
    <col min="13" max="13" width="10.28125" style="0" hidden="1" customWidth="1"/>
    <col min="14" max="15" width="0" style="0" hidden="1" customWidth="1"/>
    <col min="16" max="16" width="14.8515625" style="0" hidden="1" customWidth="1"/>
    <col min="17" max="17" width="0" style="0" hidden="1" customWidth="1"/>
    <col min="18" max="18" width="10.28125" style="0" hidden="1" customWidth="1"/>
    <col min="19" max="19" width="0" style="0" hidden="1" customWidth="1"/>
    <col min="21" max="21" width="11.57421875" style="0" bestFit="1" customWidth="1"/>
    <col min="23" max="24" width="9.28125" style="0" bestFit="1" customWidth="1"/>
  </cols>
  <sheetData>
    <row r="1" spans="1:24" ht="15.75">
      <c r="A1" s="369" t="s">
        <v>278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  <c r="O1" s="369"/>
      <c r="P1" s="369"/>
      <c r="Q1" s="369"/>
      <c r="R1" s="369"/>
      <c r="S1" s="369"/>
      <c r="T1" s="369"/>
      <c r="U1" s="369"/>
      <c r="V1" s="369"/>
      <c r="W1" s="369"/>
      <c r="X1" s="369"/>
    </row>
    <row r="2" spans="1:24" ht="15.75">
      <c r="A2" s="359" t="s">
        <v>282</v>
      </c>
      <c r="B2" s="359"/>
      <c r="C2" s="359"/>
      <c r="D2" s="359"/>
      <c r="E2" s="359"/>
      <c r="F2" s="359"/>
      <c r="G2" s="359"/>
      <c r="H2" s="359"/>
      <c r="I2" s="359"/>
      <c r="J2" s="359"/>
      <c r="K2" s="359"/>
      <c r="L2" s="359"/>
      <c r="M2" s="359"/>
      <c r="N2" s="359"/>
      <c r="O2" s="359"/>
      <c r="P2" s="359"/>
      <c r="Q2" s="359"/>
      <c r="R2" s="359"/>
      <c r="S2" s="359"/>
      <c r="T2" s="359"/>
      <c r="U2" s="359"/>
      <c r="V2" s="359"/>
      <c r="W2" s="359"/>
      <c r="X2" s="359"/>
    </row>
    <row r="3" spans="1:8" ht="12.75">
      <c r="A3" s="368" t="s">
        <v>14</v>
      </c>
      <c r="B3" s="368"/>
      <c r="C3" s="368"/>
      <c r="D3" s="368"/>
      <c r="E3"/>
      <c r="F3"/>
      <c r="G3"/>
      <c r="H3"/>
    </row>
    <row r="4" spans="1:8" ht="12.75">
      <c r="A4" s="367" t="s">
        <v>102</v>
      </c>
      <c r="B4" s="367"/>
      <c r="C4" s="367"/>
      <c r="D4" s="367"/>
      <c r="E4"/>
      <c r="F4"/>
      <c r="G4"/>
      <c r="H4"/>
    </row>
    <row r="5" spans="1:24" ht="56.25">
      <c r="A5" s="82" t="s">
        <v>15</v>
      </c>
      <c r="B5" s="82" t="s">
        <v>16</v>
      </c>
      <c r="C5" s="82"/>
      <c r="D5" s="82" t="s">
        <v>17</v>
      </c>
      <c r="E5" s="61" t="s">
        <v>280</v>
      </c>
      <c r="F5" s="61" t="s">
        <v>276</v>
      </c>
      <c r="G5" s="61" t="s">
        <v>283</v>
      </c>
      <c r="H5" s="61" t="s">
        <v>2</v>
      </c>
      <c r="I5" s="244" t="s">
        <v>310</v>
      </c>
      <c r="J5" s="244" t="s">
        <v>311</v>
      </c>
      <c r="K5" s="244" t="s">
        <v>312</v>
      </c>
      <c r="L5" s="244" t="s">
        <v>313</v>
      </c>
      <c r="M5" s="244" t="s">
        <v>314</v>
      </c>
      <c r="N5" s="244" t="s">
        <v>310</v>
      </c>
      <c r="O5" s="244" t="s">
        <v>322</v>
      </c>
      <c r="P5" s="244" t="s">
        <v>323</v>
      </c>
      <c r="Q5" s="244" t="s">
        <v>324</v>
      </c>
      <c r="R5" s="244" t="s">
        <v>325</v>
      </c>
      <c r="S5" s="244" t="s">
        <v>310</v>
      </c>
      <c r="T5" s="244" t="s">
        <v>335</v>
      </c>
      <c r="U5" s="244" t="s">
        <v>336</v>
      </c>
      <c r="V5" s="244" t="s">
        <v>337</v>
      </c>
      <c r="W5" s="244" t="s">
        <v>338</v>
      </c>
      <c r="X5" s="244" t="s">
        <v>361</v>
      </c>
    </row>
    <row r="6" spans="1:24" s="63" customFormat="1" ht="18" customHeight="1">
      <c r="A6" s="73" t="s">
        <v>6</v>
      </c>
      <c r="B6" s="73"/>
      <c r="C6" s="73"/>
      <c r="D6" s="73" t="s">
        <v>14</v>
      </c>
      <c r="E6" s="76"/>
      <c r="F6" s="76"/>
      <c r="G6" s="76"/>
      <c r="H6" s="220"/>
      <c r="I6" s="228"/>
      <c r="J6" s="228"/>
      <c r="K6" s="228"/>
      <c r="L6" s="228"/>
      <c r="M6" s="228"/>
      <c r="N6" s="228"/>
      <c r="O6" s="228"/>
      <c r="P6" s="228"/>
      <c r="Q6" s="228"/>
      <c r="R6" s="228"/>
      <c r="S6" s="228"/>
      <c r="T6" s="228"/>
      <c r="U6" s="228"/>
      <c r="V6" s="228"/>
      <c r="W6" s="228"/>
      <c r="X6" s="130"/>
    </row>
    <row r="7" spans="1:24" s="63" customFormat="1" ht="19.5" customHeight="1">
      <c r="A7" s="90"/>
      <c r="B7" s="91" t="s">
        <v>70</v>
      </c>
      <c r="C7" s="91"/>
      <c r="D7" s="48" t="s">
        <v>3</v>
      </c>
      <c r="E7" s="92">
        <v>21780</v>
      </c>
      <c r="F7" s="92">
        <v>32509</v>
      </c>
      <c r="G7" s="92"/>
      <c r="H7" s="220">
        <f aca="true" t="shared" si="0" ref="H7:H16">SUM(E7:G7)</f>
        <v>54289</v>
      </c>
      <c r="I7" s="92">
        <v>68145</v>
      </c>
      <c r="J7" s="92">
        <v>21780</v>
      </c>
      <c r="K7" s="92">
        <v>100654</v>
      </c>
      <c r="L7" s="92"/>
      <c r="M7" s="102">
        <f>SUM(J7:L7)</f>
        <v>122434</v>
      </c>
      <c r="N7" s="92">
        <v>451</v>
      </c>
      <c r="O7" s="92">
        <v>21780</v>
      </c>
      <c r="P7" s="92">
        <v>101105</v>
      </c>
      <c r="Q7" s="92"/>
      <c r="R7" s="102">
        <f>SUM(O7:Q7)</f>
        <v>122885</v>
      </c>
      <c r="S7" s="92"/>
      <c r="T7" s="92">
        <v>21780</v>
      </c>
      <c r="U7" s="92">
        <v>101105</v>
      </c>
      <c r="V7" s="92"/>
      <c r="W7" s="102">
        <f>SUM(T7:V7)</f>
        <v>122885</v>
      </c>
      <c r="X7" s="92">
        <v>89534</v>
      </c>
    </row>
    <row r="8" spans="1:24" s="63" customFormat="1" ht="23.25" customHeight="1">
      <c r="A8" s="90"/>
      <c r="B8" s="91" t="s">
        <v>72</v>
      </c>
      <c r="C8" s="91"/>
      <c r="D8" s="48" t="s">
        <v>71</v>
      </c>
      <c r="E8" s="92">
        <v>3843</v>
      </c>
      <c r="F8" s="92">
        <v>3917</v>
      </c>
      <c r="G8" s="92"/>
      <c r="H8" s="220">
        <f t="shared" si="0"/>
        <v>7760</v>
      </c>
      <c r="I8" s="92">
        <v>5411</v>
      </c>
      <c r="J8" s="92">
        <v>3843</v>
      </c>
      <c r="K8" s="92">
        <v>9328</v>
      </c>
      <c r="L8" s="92"/>
      <c r="M8" s="102">
        <f aca="true" t="shared" si="1" ref="M8:M15">SUM(J8:L8)</f>
        <v>13171</v>
      </c>
      <c r="N8" s="92">
        <v>35</v>
      </c>
      <c r="O8" s="92">
        <v>3843</v>
      </c>
      <c r="P8" s="92">
        <v>9363</v>
      </c>
      <c r="Q8" s="92"/>
      <c r="R8" s="102">
        <f aca="true" t="shared" si="2" ref="R8:R15">SUM(O8:Q8)</f>
        <v>13206</v>
      </c>
      <c r="S8" s="92"/>
      <c r="T8" s="92">
        <v>3843</v>
      </c>
      <c r="U8" s="92">
        <v>9363</v>
      </c>
      <c r="V8" s="92"/>
      <c r="W8" s="102">
        <f aca="true" t="shared" si="3" ref="W8:W15">SUM(T8:V8)</f>
        <v>13206</v>
      </c>
      <c r="X8" s="92">
        <v>9358</v>
      </c>
    </row>
    <row r="9" spans="1:24" s="63" customFormat="1" ht="24" customHeight="1">
      <c r="A9" s="90"/>
      <c r="B9" s="91" t="s">
        <v>73</v>
      </c>
      <c r="C9" s="91"/>
      <c r="D9" s="48" t="s">
        <v>0</v>
      </c>
      <c r="E9" s="92">
        <v>66851</v>
      </c>
      <c r="F9" s="92">
        <v>100173</v>
      </c>
      <c r="G9" s="92"/>
      <c r="H9" s="220">
        <f t="shared" si="0"/>
        <v>167024</v>
      </c>
      <c r="I9" s="92">
        <v>27168</v>
      </c>
      <c r="J9" s="92">
        <v>66851</v>
      </c>
      <c r="K9" s="92">
        <v>127341</v>
      </c>
      <c r="L9" s="92"/>
      <c r="M9" s="102">
        <f t="shared" si="1"/>
        <v>194192</v>
      </c>
      <c r="N9" s="92">
        <v>59016</v>
      </c>
      <c r="O9" s="92">
        <v>66851</v>
      </c>
      <c r="P9" s="92">
        <v>186357</v>
      </c>
      <c r="Q9" s="92"/>
      <c r="R9" s="102">
        <f t="shared" si="2"/>
        <v>253208</v>
      </c>
      <c r="S9" s="92">
        <v>37094</v>
      </c>
      <c r="T9" s="92">
        <v>66851</v>
      </c>
      <c r="U9" s="92">
        <v>223451</v>
      </c>
      <c r="V9" s="92"/>
      <c r="W9" s="102">
        <f t="shared" si="3"/>
        <v>290302</v>
      </c>
      <c r="X9" s="92">
        <v>279061</v>
      </c>
    </row>
    <row r="10" spans="1:24" s="63" customFormat="1" ht="19.5" customHeight="1">
      <c r="A10" s="90"/>
      <c r="B10" s="91" t="s">
        <v>74</v>
      </c>
      <c r="C10" s="91"/>
      <c r="D10" s="48" t="s">
        <v>79</v>
      </c>
      <c r="E10" s="92">
        <v>18300</v>
      </c>
      <c r="F10" s="92"/>
      <c r="G10" s="92"/>
      <c r="H10" s="220">
        <f t="shared" si="0"/>
        <v>18300</v>
      </c>
      <c r="I10" s="92"/>
      <c r="J10" s="92">
        <v>18300</v>
      </c>
      <c r="K10" s="92"/>
      <c r="L10" s="92"/>
      <c r="M10" s="102">
        <f t="shared" si="1"/>
        <v>18300</v>
      </c>
      <c r="N10" s="92"/>
      <c r="O10" s="92">
        <v>18300</v>
      </c>
      <c r="P10" s="92"/>
      <c r="Q10" s="92"/>
      <c r="R10" s="102">
        <f t="shared" si="2"/>
        <v>18300</v>
      </c>
      <c r="S10" s="92"/>
      <c r="T10" s="92">
        <v>18300</v>
      </c>
      <c r="U10" s="92"/>
      <c r="V10" s="92"/>
      <c r="W10" s="102">
        <f t="shared" si="3"/>
        <v>18300</v>
      </c>
      <c r="X10" s="92">
        <v>11939</v>
      </c>
    </row>
    <row r="11" spans="1:24" s="63" customFormat="1" ht="19.5" customHeight="1">
      <c r="A11" s="90"/>
      <c r="B11" s="91" t="s">
        <v>75</v>
      </c>
      <c r="C11" s="91"/>
      <c r="D11" s="48" t="s">
        <v>80</v>
      </c>
      <c r="E11" s="92">
        <f>E12+E13+E14+E15</f>
        <v>382958</v>
      </c>
      <c r="F11" s="92">
        <f>F13+F14+F15</f>
        <v>7940</v>
      </c>
      <c r="G11" s="92"/>
      <c r="H11" s="220">
        <f t="shared" si="0"/>
        <v>390898</v>
      </c>
      <c r="I11" s="92">
        <f>I12+I13+I14+I15</f>
        <v>20293</v>
      </c>
      <c r="J11" s="92">
        <f>J12+J13+J14+J15</f>
        <v>403251</v>
      </c>
      <c r="K11" s="92">
        <f>K12+K13+K14+K15</f>
        <v>7940</v>
      </c>
      <c r="L11" s="92"/>
      <c r="M11" s="102">
        <f t="shared" si="1"/>
        <v>411191</v>
      </c>
      <c r="N11" s="92">
        <f>N12+N13+N14+N15</f>
        <v>15446</v>
      </c>
      <c r="O11" s="92">
        <f>O12+O13+O14+O15</f>
        <v>421197</v>
      </c>
      <c r="P11" s="92">
        <f>P12+P13+P14+P15</f>
        <v>5440</v>
      </c>
      <c r="Q11" s="92"/>
      <c r="R11" s="102">
        <f t="shared" si="2"/>
        <v>426637</v>
      </c>
      <c r="S11" s="92">
        <f>S12+S13+S14+S15</f>
        <v>27523</v>
      </c>
      <c r="T11" s="92">
        <f>T12+T13+T14+T15</f>
        <v>448720</v>
      </c>
      <c r="U11" s="92">
        <f>U12+U13+U14+U15</f>
        <v>5440</v>
      </c>
      <c r="V11" s="92"/>
      <c r="W11" s="102">
        <f t="shared" si="3"/>
        <v>454160</v>
      </c>
      <c r="X11" s="92">
        <f>X12+X13+X14</f>
        <v>300566</v>
      </c>
    </row>
    <row r="12" spans="1:24" s="63" customFormat="1" ht="19.5" customHeight="1">
      <c r="A12" s="90"/>
      <c r="B12" s="91"/>
      <c r="C12" s="91" t="s">
        <v>180</v>
      </c>
      <c r="D12" s="48" t="s">
        <v>181</v>
      </c>
      <c r="E12" s="92"/>
      <c r="F12" s="92"/>
      <c r="G12" s="92"/>
      <c r="H12" s="220">
        <f t="shared" si="0"/>
        <v>0</v>
      </c>
      <c r="I12" s="92">
        <v>5623</v>
      </c>
      <c r="J12" s="92">
        <v>5623</v>
      </c>
      <c r="K12" s="92"/>
      <c r="L12" s="92"/>
      <c r="M12" s="102">
        <f t="shared" si="1"/>
        <v>5623</v>
      </c>
      <c r="N12" s="92"/>
      <c r="O12" s="92">
        <v>5623</v>
      </c>
      <c r="P12" s="92"/>
      <c r="Q12" s="92"/>
      <c r="R12" s="102">
        <f t="shared" si="2"/>
        <v>5623</v>
      </c>
      <c r="S12" s="92"/>
      <c r="T12" s="92">
        <v>5623</v>
      </c>
      <c r="U12" s="92"/>
      <c r="V12" s="92"/>
      <c r="W12" s="102">
        <f t="shared" si="3"/>
        <v>5623</v>
      </c>
      <c r="X12" s="92">
        <v>5623</v>
      </c>
    </row>
    <row r="13" spans="1:24" s="63" customFormat="1" ht="24" customHeight="1">
      <c r="A13" s="90"/>
      <c r="B13" s="91"/>
      <c r="C13" s="91" t="s">
        <v>82</v>
      </c>
      <c r="D13" s="48" t="s">
        <v>81</v>
      </c>
      <c r="E13" s="92">
        <v>175694</v>
      </c>
      <c r="F13" s="92">
        <v>1000</v>
      </c>
      <c r="G13" s="92"/>
      <c r="H13" s="220">
        <f t="shared" si="0"/>
        <v>176694</v>
      </c>
      <c r="I13" s="92">
        <v>446</v>
      </c>
      <c r="J13" s="92">
        <v>176140</v>
      </c>
      <c r="K13" s="92">
        <v>1000</v>
      </c>
      <c r="L13" s="92"/>
      <c r="M13" s="102">
        <f t="shared" si="1"/>
        <v>177140</v>
      </c>
      <c r="N13" s="92">
        <v>8587</v>
      </c>
      <c r="O13" s="92">
        <v>184727</v>
      </c>
      <c r="P13" s="92">
        <v>1000</v>
      </c>
      <c r="Q13" s="92"/>
      <c r="R13" s="102">
        <f t="shared" si="2"/>
        <v>185727</v>
      </c>
      <c r="S13" s="92"/>
      <c r="T13" s="92">
        <v>184727</v>
      </c>
      <c r="U13" s="92">
        <v>1000</v>
      </c>
      <c r="V13" s="92"/>
      <c r="W13" s="102">
        <f t="shared" si="3"/>
        <v>185727</v>
      </c>
      <c r="X13" s="92">
        <v>175630</v>
      </c>
    </row>
    <row r="14" spans="1:24" s="63" customFormat="1" ht="25.5" customHeight="1">
      <c r="A14" s="90"/>
      <c r="B14" s="91"/>
      <c r="C14" s="91" t="s">
        <v>84</v>
      </c>
      <c r="D14" s="48" t="s">
        <v>83</v>
      </c>
      <c r="E14" s="92">
        <v>123274</v>
      </c>
      <c r="F14" s="92">
        <v>6940</v>
      </c>
      <c r="G14" s="92"/>
      <c r="H14" s="220">
        <f t="shared" si="0"/>
        <v>130214</v>
      </c>
      <c r="I14" s="92"/>
      <c r="J14" s="92">
        <v>123274</v>
      </c>
      <c r="K14" s="92">
        <v>6940</v>
      </c>
      <c r="L14" s="92"/>
      <c r="M14" s="102">
        <f t="shared" si="1"/>
        <v>130214</v>
      </c>
      <c r="N14" s="92">
        <v>-2500</v>
      </c>
      <c r="O14" s="92">
        <v>123274</v>
      </c>
      <c r="P14" s="92">
        <v>4440</v>
      </c>
      <c r="Q14" s="92"/>
      <c r="R14" s="102">
        <f t="shared" si="2"/>
        <v>127714</v>
      </c>
      <c r="S14" s="92">
        <v>-114</v>
      </c>
      <c r="T14" s="92">
        <v>123160</v>
      </c>
      <c r="U14" s="92">
        <v>4440</v>
      </c>
      <c r="V14" s="92"/>
      <c r="W14" s="102">
        <f t="shared" si="3"/>
        <v>127600</v>
      </c>
      <c r="X14" s="92">
        <v>119313</v>
      </c>
    </row>
    <row r="15" spans="1:24" s="63" customFormat="1" ht="25.5" customHeight="1">
      <c r="A15" s="90"/>
      <c r="B15" s="91"/>
      <c r="C15" s="91" t="s">
        <v>85</v>
      </c>
      <c r="D15" s="48" t="s">
        <v>86</v>
      </c>
      <c r="E15" s="92">
        <v>83990</v>
      </c>
      <c r="F15" s="92"/>
      <c r="G15" s="92"/>
      <c r="H15" s="220">
        <f t="shared" si="0"/>
        <v>83990</v>
      </c>
      <c r="I15" s="92">
        <v>14224</v>
      </c>
      <c r="J15" s="92">
        <f>SUM(H15:I15)</f>
        <v>98214</v>
      </c>
      <c r="K15" s="92"/>
      <c r="L15" s="92"/>
      <c r="M15" s="102">
        <f t="shared" si="1"/>
        <v>98214</v>
      </c>
      <c r="N15" s="92">
        <v>9359</v>
      </c>
      <c r="O15" s="92">
        <f>SUM(M15:N15)</f>
        <v>107573</v>
      </c>
      <c r="P15" s="92"/>
      <c r="Q15" s="92"/>
      <c r="R15" s="102">
        <f t="shared" si="2"/>
        <v>107573</v>
      </c>
      <c r="S15" s="92">
        <v>27637</v>
      </c>
      <c r="T15" s="92">
        <f>SUM(R15:S15)</f>
        <v>135210</v>
      </c>
      <c r="U15" s="92"/>
      <c r="V15" s="92"/>
      <c r="W15" s="102">
        <f t="shared" si="3"/>
        <v>135210</v>
      </c>
      <c r="X15" s="92"/>
    </row>
    <row r="16" spans="1:24" s="63" customFormat="1" ht="19.5" customHeight="1">
      <c r="A16" s="93"/>
      <c r="B16" s="93"/>
      <c r="C16" s="93"/>
      <c r="D16" s="93" t="s">
        <v>112</v>
      </c>
      <c r="E16" s="89">
        <f>E7+E8+E9+E10+E11</f>
        <v>493732</v>
      </c>
      <c r="F16" s="89">
        <f>F7+F8+F9+F10+F11</f>
        <v>144539</v>
      </c>
      <c r="G16" s="89">
        <f>G7+G8+G9+G10+G11</f>
        <v>0</v>
      </c>
      <c r="H16" s="229">
        <f t="shared" si="0"/>
        <v>638271</v>
      </c>
      <c r="I16" s="89">
        <f aca="true" t="shared" si="4" ref="I16:R16">I7+I8+I9+I11+I10</f>
        <v>121017</v>
      </c>
      <c r="J16" s="89">
        <f t="shared" si="4"/>
        <v>514025</v>
      </c>
      <c r="K16" s="89">
        <f t="shared" si="4"/>
        <v>245263</v>
      </c>
      <c r="L16" s="167">
        <f t="shared" si="4"/>
        <v>0</v>
      </c>
      <c r="M16" s="89">
        <f t="shared" si="4"/>
        <v>759288</v>
      </c>
      <c r="N16" s="89">
        <f t="shared" si="4"/>
        <v>74948</v>
      </c>
      <c r="O16" s="89">
        <f t="shared" si="4"/>
        <v>531971</v>
      </c>
      <c r="P16" s="89">
        <f t="shared" si="4"/>
        <v>302265</v>
      </c>
      <c r="Q16" s="167">
        <f t="shared" si="4"/>
        <v>0</v>
      </c>
      <c r="R16" s="89">
        <f t="shared" si="4"/>
        <v>834236</v>
      </c>
      <c r="S16" s="89">
        <f>S7+S8+S9+S11+S10</f>
        <v>64617</v>
      </c>
      <c r="T16" s="89">
        <f>T7+T8+T9+T11+T10</f>
        <v>559494</v>
      </c>
      <c r="U16" s="89">
        <f>U7+U8+U9+U11+U10</f>
        <v>339359</v>
      </c>
      <c r="V16" s="167">
        <f>V7+V8+V9+V11+V10</f>
        <v>0</v>
      </c>
      <c r="W16" s="89">
        <f>W7+W8+W9+W11+W10</f>
        <v>898853</v>
      </c>
      <c r="X16" s="89">
        <f>X7+X8+X9+X10+X11</f>
        <v>690458</v>
      </c>
    </row>
    <row r="17" spans="9:24" ht="12.75">
      <c r="I17" s="181"/>
      <c r="J17" s="181"/>
      <c r="K17" s="181"/>
      <c r="L17" s="181"/>
      <c r="M17" s="181"/>
      <c r="N17" s="181"/>
      <c r="O17" s="181"/>
      <c r="P17" s="181"/>
      <c r="Q17" s="181"/>
      <c r="R17" s="181"/>
      <c r="S17" s="181"/>
      <c r="T17" s="181"/>
      <c r="U17" s="181"/>
      <c r="V17" s="181"/>
      <c r="W17" s="181"/>
      <c r="X17" s="181"/>
    </row>
    <row r="18" spans="1:24" ht="12.75">
      <c r="A18" s="13" t="s">
        <v>110</v>
      </c>
      <c r="B18" s="13"/>
      <c r="C18" s="13"/>
      <c r="D18" s="13"/>
      <c r="E18" s="13"/>
      <c r="F18" s="13"/>
      <c r="G18" s="13"/>
      <c r="H18" s="13"/>
      <c r="I18" s="181"/>
      <c r="J18" s="181"/>
      <c r="K18" s="181"/>
      <c r="L18" s="181"/>
      <c r="M18" s="181"/>
      <c r="N18" s="181"/>
      <c r="O18" s="181"/>
      <c r="P18" s="181"/>
      <c r="Q18" s="181"/>
      <c r="R18" s="181"/>
      <c r="S18" s="181"/>
      <c r="T18" s="181"/>
      <c r="U18" s="181"/>
      <c r="V18" s="181"/>
      <c r="W18" s="181"/>
      <c r="X18" s="181"/>
    </row>
    <row r="19" spans="1:24" ht="56.25">
      <c r="A19" s="60" t="s">
        <v>15</v>
      </c>
      <c r="B19" s="60" t="s">
        <v>16</v>
      </c>
      <c r="C19" s="60"/>
      <c r="D19" s="60" t="s">
        <v>17</v>
      </c>
      <c r="E19" s="61" t="s">
        <v>275</v>
      </c>
      <c r="F19" s="61" t="s">
        <v>281</v>
      </c>
      <c r="G19" s="61" t="s">
        <v>283</v>
      </c>
      <c r="H19" s="224" t="s">
        <v>2</v>
      </c>
      <c r="I19" s="244" t="s">
        <v>310</v>
      </c>
      <c r="J19" s="244" t="s">
        <v>311</v>
      </c>
      <c r="K19" s="244" t="s">
        <v>312</v>
      </c>
      <c r="L19" s="244" t="s">
        <v>313</v>
      </c>
      <c r="M19" s="244" t="s">
        <v>314</v>
      </c>
      <c r="N19" s="244" t="s">
        <v>310</v>
      </c>
      <c r="O19" s="244" t="s">
        <v>322</v>
      </c>
      <c r="P19" s="244" t="s">
        <v>323</v>
      </c>
      <c r="Q19" s="244" t="s">
        <v>324</v>
      </c>
      <c r="R19" s="244" t="s">
        <v>325</v>
      </c>
      <c r="S19" s="244" t="s">
        <v>310</v>
      </c>
      <c r="T19" s="244" t="s">
        <v>322</v>
      </c>
      <c r="U19" s="244" t="s">
        <v>323</v>
      </c>
      <c r="V19" s="244" t="s">
        <v>324</v>
      </c>
      <c r="W19" s="244" t="s">
        <v>325</v>
      </c>
      <c r="X19" s="287" t="s">
        <v>361</v>
      </c>
    </row>
    <row r="20" spans="1:24" ht="12.75">
      <c r="A20" s="73" t="s">
        <v>6</v>
      </c>
      <c r="B20" s="73"/>
      <c r="C20" s="73"/>
      <c r="D20" s="73" t="s">
        <v>14</v>
      </c>
      <c r="E20" s="76"/>
      <c r="F20" s="76"/>
      <c r="G20" s="76"/>
      <c r="H20" s="220"/>
      <c r="I20" s="181"/>
      <c r="J20" s="181"/>
      <c r="K20" s="181"/>
      <c r="L20" s="181"/>
      <c r="M20" s="181"/>
      <c r="N20" s="181"/>
      <c r="O20" s="181"/>
      <c r="P20" s="181"/>
      <c r="Q20" s="181"/>
      <c r="R20" s="181"/>
      <c r="S20" s="181"/>
      <c r="T20" s="181"/>
      <c r="U20" s="181"/>
      <c r="V20" s="181"/>
      <c r="W20" s="181"/>
      <c r="X20" s="181"/>
    </row>
    <row r="21" spans="1:24" ht="12.75">
      <c r="A21" s="90"/>
      <c r="B21" s="91" t="s">
        <v>70</v>
      </c>
      <c r="C21" s="91"/>
      <c r="D21" s="48" t="s">
        <v>3</v>
      </c>
      <c r="E21" s="92">
        <v>101611</v>
      </c>
      <c r="F21" s="92">
        <v>14306</v>
      </c>
      <c r="G21" s="92"/>
      <c r="H21" s="220">
        <f>SUM(E21:G21)</f>
        <v>115917</v>
      </c>
      <c r="I21" s="92">
        <v>1000</v>
      </c>
      <c r="J21" s="92">
        <v>102611</v>
      </c>
      <c r="K21" s="92">
        <v>14306</v>
      </c>
      <c r="L21" s="92"/>
      <c r="M21" s="92">
        <f>SUM(J21:L21)</f>
        <v>116917</v>
      </c>
      <c r="N21" s="92">
        <v>2610</v>
      </c>
      <c r="O21" s="92">
        <v>105221</v>
      </c>
      <c r="P21" s="92">
        <v>14306</v>
      </c>
      <c r="Q21" s="92"/>
      <c r="R21" s="92">
        <f>SUM(O21:Q21)</f>
        <v>119527</v>
      </c>
      <c r="S21" s="92">
        <v>68</v>
      </c>
      <c r="T21" s="92">
        <v>105289</v>
      </c>
      <c r="U21" s="92">
        <v>14306</v>
      </c>
      <c r="V21" s="92"/>
      <c r="W21" s="92">
        <f>SUM(T21:V21)</f>
        <v>119595</v>
      </c>
      <c r="X21" s="71">
        <v>118883</v>
      </c>
    </row>
    <row r="22" spans="1:24" ht="22.5">
      <c r="A22" s="90"/>
      <c r="B22" s="91" t="s">
        <v>72</v>
      </c>
      <c r="C22" s="91"/>
      <c r="D22" s="48" t="s">
        <v>71</v>
      </c>
      <c r="E22" s="92">
        <v>18571</v>
      </c>
      <c r="F22" s="92">
        <v>2325</v>
      </c>
      <c r="G22" s="92"/>
      <c r="H22" s="220">
        <f>SUM(E22:G22)</f>
        <v>20896</v>
      </c>
      <c r="I22" s="92">
        <v>155</v>
      </c>
      <c r="J22" s="92">
        <v>18726</v>
      </c>
      <c r="K22" s="92">
        <v>2325</v>
      </c>
      <c r="L22" s="92"/>
      <c r="M22" s="92">
        <f>SUM(J22:L22)</f>
        <v>21051</v>
      </c>
      <c r="N22" s="92">
        <v>390</v>
      </c>
      <c r="O22" s="92">
        <v>19116</v>
      </c>
      <c r="P22" s="92">
        <v>2325</v>
      </c>
      <c r="Q22" s="92"/>
      <c r="R22" s="92">
        <f>SUM(O22:Q22)</f>
        <v>21441</v>
      </c>
      <c r="S22" s="92">
        <v>-68</v>
      </c>
      <c r="T22" s="92">
        <v>19048</v>
      </c>
      <c r="U22" s="92">
        <v>2325</v>
      </c>
      <c r="V22" s="92"/>
      <c r="W22" s="92">
        <f>SUM(T22:V22)</f>
        <v>21373</v>
      </c>
      <c r="X22" s="71">
        <v>20503</v>
      </c>
    </row>
    <row r="23" spans="1:24" ht="12.75">
      <c r="A23" s="90"/>
      <c r="B23" s="91" t="s">
        <v>73</v>
      </c>
      <c r="C23" s="91"/>
      <c r="D23" s="48" t="s">
        <v>0</v>
      </c>
      <c r="E23" s="92">
        <v>11369</v>
      </c>
      <c r="F23" s="92">
        <v>500</v>
      </c>
      <c r="G23" s="92"/>
      <c r="H23" s="220">
        <f>SUM(E23:G23)</f>
        <v>11869</v>
      </c>
      <c r="I23" s="92">
        <v>2485</v>
      </c>
      <c r="J23" s="92">
        <v>13854</v>
      </c>
      <c r="K23" s="92">
        <v>500</v>
      </c>
      <c r="L23" s="92"/>
      <c r="M23" s="92">
        <f>SUM(J23:L23)</f>
        <v>14354</v>
      </c>
      <c r="N23" s="92">
        <v>-3000</v>
      </c>
      <c r="O23" s="92">
        <v>10854</v>
      </c>
      <c r="P23" s="92">
        <v>500</v>
      </c>
      <c r="Q23" s="92"/>
      <c r="R23" s="92">
        <f>SUM(O23:Q23)</f>
        <v>11354</v>
      </c>
      <c r="S23" s="92">
        <v>-1877</v>
      </c>
      <c r="T23" s="92">
        <v>8977</v>
      </c>
      <c r="U23" s="92">
        <v>500</v>
      </c>
      <c r="V23" s="92"/>
      <c r="W23" s="92">
        <f>SUM(T23:V23)</f>
        <v>9477</v>
      </c>
      <c r="X23" s="71">
        <v>7036</v>
      </c>
    </row>
    <row r="24" spans="1:24" ht="12.75">
      <c r="A24" s="93"/>
      <c r="B24" s="93"/>
      <c r="C24" s="93"/>
      <c r="D24" s="93" t="s">
        <v>2</v>
      </c>
      <c r="E24" s="89">
        <f>SUM(E21:E23)</f>
        <v>131551</v>
      </c>
      <c r="F24" s="89">
        <f>SUM(F21:F23)</f>
        <v>17131</v>
      </c>
      <c r="G24" s="89">
        <f>SUM(G21:G23)</f>
        <v>0</v>
      </c>
      <c r="H24" s="229">
        <f>SUM(E24:G24)</f>
        <v>148682</v>
      </c>
      <c r="I24" s="89">
        <f>SUM(I21:I23)</f>
        <v>3640</v>
      </c>
      <c r="J24" s="89">
        <f>SUM(J21:J23)</f>
        <v>135191</v>
      </c>
      <c r="K24" s="89">
        <f>SUM(K21:K23)</f>
        <v>17131</v>
      </c>
      <c r="L24" s="89"/>
      <c r="M24" s="89">
        <f>SUM(J24:L24)</f>
        <v>152322</v>
      </c>
      <c r="N24" s="89">
        <f>SUM(N21:N23)</f>
        <v>0</v>
      </c>
      <c r="O24" s="89">
        <f>SUM(O21:O23)</f>
        <v>135191</v>
      </c>
      <c r="P24" s="89">
        <f>SUM(P21:P23)</f>
        <v>17131</v>
      </c>
      <c r="Q24" s="89"/>
      <c r="R24" s="89">
        <f>SUM(O24:Q24)</f>
        <v>152322</v>
      </c>
      <c r="S24" s="89">
        <f>SUM(S21:S23)</f>
        <v>-1877</v>
      </c>
      <c r="T24" s="89">
        <f>SUM(T21:T23)</f>
        <v>133314</v>
      </c>
      <c r="U24" s="89">
        <f>SUM(U21:U23)</f>
        <v>17131</v>
      </c>
      <c r="V24" s="89"/>
      <c r="W24" s="89">
        <f>SUM(T24:V24)</f>
        <v>150445</v>
      </c>
      <c r="X24" s="181">
        <f>SUM(X21:X23)</f>
        <v>146422</v>
      </c>
    </row>
    <row r="25" spans="2:24" ht="12.75">
      <c r="B25" s="199"/>
      <c r="C25" s="199"/>
      <c r="D25" s="199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81"/>
    </row>
    <row r="26" spans="1:24" ht="12.75">
      <c r="A26" s="367" t="s">
        <v>295</v>
      </c>
      <c r="B26" s="367"/>
      <c r="C26" s="367"/>
      <c r="D26" s="367"/>
      <c r="E26" s="367"/>
      <c r="F26"/>
      <c r="G26"/>
      <c r="H26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81"/>
    </row>
    <row r="27" spans="1:24" ht="56.25">
      <c r="A27" s="82" t="s">
        <v>15</v>
      </c>
      <c r="B27" s="82" t="s">
        <v>16</v>
      </c>
      <c r="C27" s="82"/>
      <c r="D27" s="82" t="s">
        <v>17</v>
      </c>
      <c r="E27" s="61" t="s">
        <v>275</v>
      </c>
      <c r="F27" s="61" t="s">
        <v>276</v>
      </c>
      <c r="G27" s="61" t="s">
        <v>283</v>
      </c>
      <c r="H27" s="224" t="s">
        <v>2</v>
      </c>
      <c r="I27" s="244" t="s">
        <v>310</v>
      </c>
      <c r="J27" s="244" t="s">
        <v>311</v>
      </c>
      <c r="K27" s="244" t="s">
        <v>312</v>
      </c>
      <c r="L27" s="244" t="s">
        <v>313</v>
      </c>
      <c r="M27" s="244" t="s">
        <v>314</v>
      </c>
      <c r="N27" s="244" t="s">
        <v>310</v>
      </c>
      <c r="O27" s="244" t="s">
        <v>322</v>
      </c>
      <c r="P27" s="244" t="s">
        <v>323</v>
      </c>
      <c r="Q27" s="244" t="s">
        <v>324</v>
      </c>
      <c r="R27" s="244" t="s">
        <v>325</v>
      </c>
      <c r="S27" s="244" t="s">
        <v>310</v>
      </c>
      <c r="T27" s="244" t="s">
        <v>322</v>
      </c>
      <c r="U27" s="244" t="s">
        <v>323</v>
      </c>
      <c r="V27" s="244" t="s">
        <v>324</v>
      </c>
      <c r="W27" s="244" t="s">
        <v>325</v>
      </c>
      <c r="X27" s="287" t="s">
        <v>361</v>
      </c>
    </row>
    <row r="28" spans="1:24" ht="12.75">
      <c r="A28" s="73" t="s">
        <v>6</v>
      </c>
      <c r="B28" s="73"/>
      <c r="C28" s="73"/>
      <c r="D28" s="73" t="s">
        <v>14</v>
      </c>
      <c r="E28" s="76"/>
      <c r="F28" s="76"/>
      <c r="G28" s="76"/>
      <c r="H28" s="220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81"/>
    </row>
    <row r="29" spans="1:24" ht="12.75">
      <c r="A29" s="90"/>
      <c r="B29" s="91" t="s">
        <v>70</v>
      </c>
      <c r="C29" s="91"/>
      <c r="D29" s="48" t="s">
        <v>3</v>
      </c>
      <c r="E29" s="92">
        <v>11598</v>
      </c>
      <c r="F29" s="92"/>
      <c r="G29" s="92"/>
      <c r="H29" s="220">
        <f>SUM(E29:G29)</f>
        <v>11598</v>
      </c>
      <c r="I29" s="130">
        <v>-800</v>
      </c>
      <c r="J29" s="130">
        <v>10798</v>
      </c>
      <c r="K29" s="130"/>
      <c r="L29" s="130"/>
      <c r="M29" s="130">
        <f>SUM(J29:L29)</f>
        <v>10798</v>
      </c>
      <c r="N29" s="130">
        <v>-451</v>
      </c>
      <c r="O29" s="130">
        <v>10347</v>
      </c>
      <c r="P29" s="130"/>
      <c r="Q29" s="130"/>
      <c r="R29" s="130">
        <f>SUM(O29:Q29)</f>
        <v>10347</v>
      </c>
      <c r="S29" s="130"/>
      <c r="T29" s="130">
        <v>10347</v>
      </c>
      <c r="U29" s="130"/>
      <c r="V29" s="130"/>
      <c r="W29" s="130">
        <f>SUM(T29:V29)</f>
        <v>10347</v>
      </c>
      <c r="X29" s="92">
        <v>9505</v>
      </c>
    </row>
    <row r="30" spans="1:24" ht="22.5">
      <c r="A30" s="90"/>
      <c r="B30" s="91" t="s">
        <v>72</v>
      </c>
      <c r="C30" s="91"/>
      <c r="D30" s="48" t="s">
        <v>71</v>
      </c>
      <c r="E30" s="92">
        <v>1601</v>
      </c>
      <c r="F30" s="92"/>
      <c r="G30" s="92"/>
      <c r="H30" s="220">
        <f>SUM(E30:G30)</f>
        <v>1601</v>
      </c>
      <c r="I30" s="130"/>
      <c r="J30" s="130">
        <v>1601</v>
      </c>
      <c r="K30" s="130"/>
      <c r="L30" s="130"/>
      <c r="M30" s="130">
        <f>SUM(I30:L30)</f>
        <v>1601</v>
      </c>
      <c r="N30" s="130">
        <v>-35</v>
      </c>
      <c r="O30" s="130">
        <v>1566</v>
      </c>
      <c r="P30" s="130"/>
      <c r="Q30" s="130"/>
      <c r="R30" s="130">
        <f>SUM(O30:Q30)</f>
        <v>1566</v>
      </c>
      <c r="S30" s="130"/>
      <c r="T30" s="130">
        <v>1566</v>
      </c>
      <c r="U30" s="130"/>
      <c r="V30" s="130"/>
      <c r="W30" s="130">
        <f>SUM(T30:V30)</f>
        <v>1566</v>
      </c>
      <c r="X30" s="92">
        <v>1484</v>
      </c>
    </row>
    <row r="31" spans="1:24" ht="12.75">
      <c r="A31" s="90"/>
      <c r="B31" s="91" t="s">
        <v>73</v>
      </c>
      <c r="C31" s="91"/>
      <c r="D31" s="48" t="s">
        <v>0</v>
      </c>
      <c r="E31" s="92">
        <v>5553</v>
      </c>
      <c r="F31" s="92">
        <v>3000</v>
      </c>
      <c r="G31" s="92">
        <v>5365</v>
      </c>
      <c r="H31" s="220">
        <f>SUM(E31:G31)</f>
        <v>13918</v>
      </c>
      <c r="I31" s="130">
        <v>-6161</v>
      </c>
      <c r="J31" s="130">
        <v>5553</v>
      </c>
      <c r="K31" s="130">
        <v>0</v>
      </c>
      <c r="L31" s="130">
        <v>2204</v>
      </c>
      <c r="M31" s="130">
        <f>SUM(J31:L31)</f>
        <v>7757</v>
      </c>
      <c r="N31" s="130">
        <v>-557</v>
      </c>
      <c r="O31" s="130">
        <v>4996</v>
      </c>
      <c r="P31" s="130">
        <v>0</v>
      </c>
      <c r="Q31" s="130">
        <v>2204</v>
      </c>
      <c r="R31" s="130">
        <f>SUM(O31:Q31)</f>
        <v>7200</v>
      </c>
      <c r="S31" s="130">
        <v>-221</v>
      </c>
      <c r="T31" s="130">
        <v>4775</v>
      </c>
      <c r="U31" s="130">
        <v>0</v>
      </c>
      <c r="V31" s="130">
        <v>2204</v>
      </c>
      <c r="W31" s="130">
        <f>SUM(T31:V31)</f>
        <v>6979</v>
      </c>
      <c r="X31" s="71">
        <v>5340</v>
      </c>
    </row>
    <row r="32" spans="1:24" ht="12.75">
      <c r="A32" s="90"/>
      <c r="B32" s="91" t="s">
        <v>75</v>
      </c>
      <c r="C32" s="91"/>
      <c r="D32" s="48" t="s">
        <v>319</v>
      </c>
      <c r="E32" s="92"/>
      <c r="F32" s="92"/>
      <c r="G32" s="92"/>
      <c r="H32" s="220"/>
      <c r="I32" s="130">
        <v>3961</v>
      </c>
      <c r="J32" s="130"/>
      <c r="K32" s="130">
        <v>3961</v>
      </c>
      <c r="L32" s="130"/>
      <c r="M32" s="130">
        <f>SUM(J32:L32)</f>
        <v>3961</v>
      </c>
      <c r="N32" s="130"/>
      <c r="O32" s="130"/>
      <c r="P32" s="130">
        <v>3961</v>
      </c>
      <c r="Q32" s="130"/>
      <c r="R32" s="130">
        <f>SUM(O32:Q32)</f>
        <v>3961</v>
      </c>
      <c r="S32" s="130"/>
      <c r="T32" s="130"/>
      <c r="U32" s="130">
        <v>3961</v>
      </c>
      <c r="V32" s="130"/>
      <c r="W32" s="130">
        <f>SUM(T32:V32)</f>
        <v>3961</v>
      </c>
      <c r="X32" s="92">
        <v>3961</v>
      </c>
    </row>
    <row r="33" spans="1:24" ht="12.75">
      <c r="A33" s="93"/>
      <c r="B33" s="93"/>
      <c r="C33" s="93"/>
      <c r="D33" s="93" t="s">
        <v>2</v>
      </c>
      <c r="E33" s="89">
        <f>SUM(E29:E31)</f>
        <v>18752</v>
      </c>
      <c r="F33" s="89">
        <f>SUM(F29:F31)</f>
        <v>3000</v>
      </c>
      <c r="G33" s="89">
        <f>SUM(G29:G31)</f>
        <v>5365</v>
      </c>
      <c r="H33" s="229">
        <f>SUM(E33:G33)</f>
        <v>27117</v>
      </c>
      <c r="I33" s="35">
        <f>SUM(I29:I32)</f>
        <v>-3000</v>
      </c>
      <c r="J33" s="35">
        <f>SUM(J28:J32)</f>
        <v>17952</v>
      </c>
      <c r="K33" s="35">
        <f>SUM(K28:K32)</f>
        <v>3961</v>
      </c>
      <c r="L33" s="35">
        <f>SUM(L28:L32)</f>
        <v>2204</v>
      </c>
      <c r="M33" s="35">
        <f>SUM(M28:M32)</f>
        <v>24117</v>
      </c>
      <c r="N33" s="35">
        <f>SUM(N29:N32)</f>
        <v>-1043</v>
      </c>
      <c r="O33" s="35">
        <f>SUM(O28:O32)</f>
        <v>16909</v>
      </c>
      <c r="P33" s="35">
        <f>SUM(P28:P32)</f>
        <v>3961</v>
      </c>
      <c r="Q33" s="35">
        <f>SUM(Q28:Q32)</f>
        <v>2204</v>
      </c>
      <c r="R33" s="35">
        <f>SUM(R28:R32)</f>
        <v>23074</v>
      </c>
      <c r="S33" s="35">
        <f>SUM(S29:S32)</f>
        <v>-221</v>
      </c>
      <c r="T33" s="35">
        <f>SUM(T28:T32)</f>
        <v>16688</v>
      </c>
      <c r="U33" s="35">
        <f>SUM(U28:U32)</f>
        <v>3961</v>
      </c>
      <c r="V33" s="35">
        <f>SUM(V28:V32)</f>
        <v>2204</v>
      </c>
      <c r="W33" s="35">
        <f>SUM(W28:W32)</f>
        <v>22853</v>
      </c>
      <c r="X33" s="89">
        <f>SUM(X28:X32)</f>
        <v>20290</v>
      </c>
    </row>
    <row r="34" spans="9:24" ht="12.75"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81"/>
    </row>
    <row r="35" spans="1:24" ht="12.75">
      <c r="A35" s="94"/>
      <c r="B35" s="95" t="s">
        <v>70</v>
      </c>
      <c r="C35" s="94"/>
      <c r="D35" s="95" t="s">
        <v>103</v>
      </c>
      <c r="E35" s="96">
        <f aca="true" t="shared" si="5" ref="E35:H37">E7+E21+E29</f>
        <v>134989</v>
      </c>
      <c r="F35" s="96">
        <f t="shared" si="5"/>
        <v>46815</v>
      </c>
      <c r="G35" s="96">
        <f t="shared" si="5"/>
        <v>0</v>
      </c>
      <c r="H35" s="230">
        <f t="shared" si="5"/>
        <v>181804</v>
      </c>
      <c r="I35" s="243">
        <f aca="true" t="shared" si="6" ref="I35:M37">I29+I21+I7</f>
        <v>68345</v>
      </c>
      <c r="J35" s="243">
        <f t="shared" si="6"/>
        <v>135189</v>
      </c>
      <c r="K35" s="243">
        <f t="shared" si="6"/>
        <v>114960</v>
      </c>
      <c r="L35" s="243">
        <f t="shared" si="6"/>
        <v>0</v>
      </c>
      <c r="M35" s="243">
        <f t="shared" si="6"/>
        <v>250149</v>
      </c>
      <c r="N35" s="243">
        <f>N29+N21+N7</f>
        <v>2610</v>
      </c>
      <c r="O35" s="243">
        <f aca="true" t="shared" si="7" ref="N35:R37">O29+O21+O7</f>
        <v>137348</v>
      </c>
      <c r="P35" s="243">
        <f t="shared" si="7"/>
        <v>115411</v>
      </c>
      <c r="Q35" s="243">
        <f t="shared" si="7"/>
        <v>0</v>
      </c>
      <c r="R35" s="243">
        <f t="shared" si="7"/>
        <v>252759</v>
      </c>
      <c r="S35" s="243">
        <f aca="true" t="shared" si="8" ref="S35:X37">S29+S21+S7</f>
        <v>68</v>
      </c>
      <c r="T35" s="243">
        <f t="shared" si="8"/>
        <v>137416</v>
      </c>
      <c r="U35" s="243">
        <f t="shared" si="8"/>
        <v>115411</v>
      </c>
      <c r="V35" s="243">
        <f t="shared" si="8"/>
        <v>0</v>
      </c>
      <c r="W35" s="243">
        <f t="shared" si="8"/>
        <v>252827</v>
      </c>
      <c r="X35" s="243">
        <f t="shared" si="8"/>
        <v>217922</v>
      </c>
    </row>
    <row r="36" spans="1:24" ht="12.75">
      <c r="A36" s="94"/>
      <c r="B36" s="95" t="s">
        <v>72</v>
      </c>
      <c r="C36" s="94"/>
      <c r="D36" s="95" t="s">
        <v>104</v>
      </c>
      <c r="E36" s="96">
        <f t="shared" si="5"/>
        <v>24015</v>
      </c>
      <c r="F36" s="96">
        <f t="shared" si="5"/>
        <v>6242</v>
      </c>
      <c r="G36" s="96">
        <f t="shared" si="5"/>
        <v>0</v>
      </c>
      <c r="H36" s="230">
        <f t="shared" si="5"/>
        <v>30257</v>
      </c>
      <c r="I36" s="243">
        <f t="shared" si="6"/>
        <v>5566</v>
      </c>
      <c r="J36" s="243">
        <f t="shared" si="6"/>
        <v>24170</v>
      </c>
      <c r="K36" s="243">
        <f t="shared" si="6"/>
        <v>11653</v>
      </c>
      <c r="L36" s="243">
        <f t="shared" si="6"/>
        <v>0</v>
      </c>
      <c r="M36" s="243">
        <f t="shared" si="6"/>
        <v>35823</v>
      </c>
      <c r="N36" s="243">
        <f t="shared" si="7"/>
        <v>390</v>
      </c>
      <c r="O36" s="243">
        <f t="shared" si="7"/>
        <v>24525</v>
      </c>
      <c r="P36" s="243">
        <f t="shared" si="7"/>
        <v>11688</v>
      </c>
      <c r="Q36" s="243">
        <f t="shared" si="7"/>
        <v>0</v>
      </c>
      <c r="R36" s="243">
        <f t="shared" si="7"/>
        <v>36213</v>
      </c>
      <c r="S36" s="243">
        <f t="shared" si="8"/>
        <v>-68</v>
      </c>
      <c r="T36" s="243">
        <f t="shared" si="8"/>
        <v>24457</v>
      </c>
      <c r="U36" s="243">
        <f t="shared" si="8"/>
        <v>11688</v>
      </c>
      <c r="V36" s="243">
        <f t="shared" si="8"/>
        <v>0</v>
      </c>
      <c r="W36" s="243">
        <f t="shared" si="8"/>
        <v>36145</v>
      </c>
      <c r="X36" s="243">
        <f>X30+X22+X8</f>
        <v>31345</v>
      </c>
    </row>
    <row r="37" spans="1:24" ht="12.75">
      <c r="A37" s="94"/>
      <c r="B37" s="95" t="s">
        <v>73</v>
      </c>
      <c r="C37" s="94"/>
      <c r="D37" s="95" t="s">
        <v>0</v>
      </c>
      <c r="E37" s="96">
        <f t="shared" si="5"/>
        <v>83773</v>
      </c>
      <c r="F37" s="96">
        <f t="shared" si="5"/>
        <v>103673</v>
      </c>
      <c r="G37" s="96">
        <f t="shared" si="5"/>
        <v>5365</v>
      </c>
      <c r="H37" s="230">
        <f t="shared" si="5"/>
        <v>192811</v>
      </c>
      <c r="I37" s="243">
        <f t="shared" si="6"/>
        <v>23492</v>
      </c>
      <c r="J37" s="243">
        <f t="shared" si="6"/>
        <v>86258</v>
      </c>
      <c r="K37" s="243">
        <f t="shared" si="6"/>
        <v>127841</v>
      </c>
      <c r="L37" s="243">
        <f t="shared" si="6"/>
        <v>2204</v>
      </c>
      <c r="M37" s="243">
        <f t="shared" si="6"/>
        <v>216303</v>
      </c>
      <c r="N37" s="243">
        <f t="shared" si="7"/>
        <v>55459</v>
      </c>
      <c r="O37" s="243">
        <f t="shared" si="7"/>
        <v>82701</v>
      </c>
      <c r="P37" s="243">
        <f t="shared" si="7"/>
        <v>186857</v>
      </c>
      <c r="Q37" s="243">
        <f t="shared" si="7"/>
        <v>2204</v>
      </c>
      <c r="R37" s="243">
        <f t="shared" si="7"/>
        <v>271762</v>
      </c>
      <c r="S37" s="243">
        <f t="shared" si="8"/>
        <v>34996</v>
      </c>
      <c r="T37" s="243">
        <f t="shared" si="8"/>
        <v>80603</v>
      </c>
      <c r="U37" s="243">
        <f t="shared" si="8"/>
        <v>223951</v>
      </c>
      <c r="V37" s="243">
        <f t="shared" si="8"/>
        <v>2204</v>
      </c>
      <c r="W37" s="243">
        <f t="shared" si="8"/>
        <v>306758</v>
      </c>
      <c r="X37" s="243">
        <f>X31+X23+X9</f>
        <v>291437</v>
      </c>
    </row>
    <row r="38" spans="1:24" ht="12.75">
      <c r="A38" s="94"/>
      <c r="B38" s="95" t="s">
        <v>74</v>
      </c>
      <c r="C38" s="94"/>
      <c r="D38" s="95" t="s">
        <v>105</v>
      </c>
      <c r="E38" s="96">
        <f aca="true" t="shared" si="9" ref="E38:G39">E10</f>
        <v>18300</v>
      </c>
      <c r="F38" s="96">
        <f t="shared" si="9"/>
        <v>0</v>
      </c>
      <c r="G38" s="96">
        <f t="shared" si="9"/>
        <v>0</v>
      </c>
      <c r="H38" s="230">
        <f>SUM(E38:G38)</f>
        <v>18300</v>
      </c>
      <c r="I38" s="243">
        <f aca="true" t="shared" si="10" ref="I38:R38">I10</f>
        <v>0</v>
      </c>
      <c r="J38" s="243">
        <f t="shared" si="10"/>
        <v>18300</v>
      </c>
      <c r="K38" s="243">
        <f t="shared" si="10"/>
        <v>0</v>
      </c>
      <c r="L38" s="243">
        <f t="shared" si="10"/>
        <v>0</v>
      </c>
      <c r="M38" s="243">
        <f t="shared" si="10"/>
        <v>18300</v>
      </c>
      <c r="N38" s="243">
        <f t="shared" si="10"/>
        <v>0</v>
      </c>
      <c r="O38" s="243">
        <f t="shared" si="10"/>
        <v>18300</v>
      </c>
      <c r="P38" s="243">
        <f t="shared" si="10"/>
        <v>0</v>
      </c>
      <c r="Q38" s="243">
        <f t="shared" si="10"/>
        <v>0</v>
      </c>
      <c r="R38" s="243">
        <f t="shared" si="10"/>
        <v>18300</v>
      </c>
      <c r="S38" s="243">
        <f aca="true" t="shared" si="11" ref="S38:X38">S10</f>
        <v>0</v>
      </c>
      <c r="T38" s="243">
        <f t="shared" si="11"/>
        <v>18300</v>
      </c>
      <c r="U38" s="243">
        <f t="shared" si="11"/>
        <v>0</v>
      </c>
      <c r="V38" s="243">
        <f t="shared" si="11"/>
        <v>0</v>
      </c>
      <c r="W38" s="243">
        <f t="shared" si="11"/>
        <v>18300</v>
      </c>
      <c r="X38" s="243">
        <f t="shared" si="11"/>
        <v>11939</v>
      </c>
    </row>
    <row r="39" spans="1:24" ht="12.75">
      <c r="A39" s="94"/>
      <c r="B39" s="95" t="s">
        <v>75</v>
      </c>
      <c r="C39" s="94"/>
      <c r="D39" s="95" t="s">
        <v>80</v>
      </c>
      <c r="E39" s="96">
        <f t="shared" si="9"/>
        <v>382958</v>
      </c>
      <c r="F39" s="96">
        <f t="shared" si="9"/>
        <v>7940</v>
      </c>
      <c r="G39" s="96">
        <f t="shared" si="9"/>
        <v>0</v>
      </c>
      <c r="H39" s="230">
        <f>H11</f>
        <v>390898</v>
      </c>
      <c r="I39" s="243">
        <f aca="true" t="shared" si="12" ref="I39:R39">I32+I11</f>
        <v>24254</v>
      </c>
      <c r="J39" s="243">
        <f t="shared" si="12"/>
        <v>403251</v>
      </c>
      <c r="K39" s="243">
        <f t="shared" si="12"/>
        <v>11901</v>
      </c>
      <c r="L39" s="243">
        <f t="shared" si="12"/>
        <v>0</v>
      </c>
      <c r="M39" s="243">
        <f t="shared" si="12"/>
        <v>415152</v>
      </c>
      <c r="N39" s="243">
        <f t="shared" si="12"/>
        <v>15446</v>
      </c>
      <c r="O39" s="243">
        <f t="shared" si="12"/>
        <v>421197</v>
      </c>
      <c r="P39" s="243">
        <f t="shared" si="12"/>
        <v>9401</v>
      </c>
      <c r="Q39" s="243">
        <f t="shared" si="12"/>
        <v>0</v>
      </c>
      <c r="R39" s="243">
        <f t="shared" si="12"/>
        <v>430598</v>
      </c>
      <c r="S39" s="243">
        <f aca="true" t="shared" si="13" ref="S39:X39">S32+S11</f>
        <v>27523</v>
      </c>
      <c r="T39" s="243">
        <f t="shared" si="13"/>
        <v>448720</v>
      </c>
      <c r="U39" s="243">
        <f t="shared" si="13"/>
        <v>9401</v>
      </c>
      <c r="V39" s="243">
        <f t="shared" si="13"/>
        <v>0</v>
      </c>
      <c r="W39" s="243">
        <f t="shared" si="13"/>
        <v>458121</v>
      </c>
      <c r="X39" s="243">
        <f t="shared" si="13"/>
        <v>304527</v>
      </c>
    </row>
    <row r="40" spans="1:24" ht="12.75">
      <c r="A40" s="97"/>
      <c r="B40" s="97"/>
      <c r="C40" s="97"/>
      <c r="D40" s="98" t="s">
        <v>113</v>
      </c>
      <c r="E40" s="99">
        <f>SUM(E35:E39)</f>
        <v>644035</v>
      </c>
      <c r="F40" s="99">
        <f>SUM(F35:F39)</f>
        <v>164670</v>
      </c>
      <c r="G40" s="99">
        <f>SUM(G35:G39)</f>
        <v>5365</v>
      </c>
      <c r="H40" s="230">
        <f>SUM(E40:G40)</f>
        <v>814070</v>
      </c>
      <c r="I40" s="243">
        <f aca="true" t="shared" si="14" ref="I40:R40">SUM(I35:I39)</f>
        <v>121657</v>
      </c>
      <c r="J40" s="243">
        <f t="shared" si="14"/>
        <v>667168</v>
      </c>
      <c r="K40" s="243">
        <f t="shared" si="14"/>
        <v>266355</v>
      </c>
      <c r="L40" s="243">
        <f t="shared" si="14"/>
        <v>2204</v>
      </c>
      <c r="M40" s="243">
        <f t="shared" si="14"/>
        <v>935727</v>
      </c>
      <c r="N40" s="243">
        <f t="shared" si="14"/>
        <v>73905</v>
      </c>
      <c r="O40" s="243">
        <f t="shared" si="14"/>
        <v>684071</v>
      </c>
      <c r="P40" s="243">
        <f t="shared" si="14"/>
        <v>323357</v>
      </c>
      <c r="Q40" s="243">
        <f t="shared" si="14"/>
        <v>2204</v>
      </c>
      <c r="R40" s="243">
        <f t="shared" si="14"/>
        <v>1009632</v>
      </c>
      <c r="S40" s="243">
        <f aca="true" t="shared" si="15" ref="S40:X40">SUM(S35:S39)</f>
        <v>62519</v>
      </c>
      <c r="T40" s="243">
        <f t="shared" si="15"/>
        <v>709496</v>
      </c>
      <c r="U40" s="243">
        <f t="shared" si="15"/>
        <v>360451</v>
      </c>
      <c r="V40" s="243">
        <f t="shared" si="15"/>
        <v>2204</v>
      </c>
      <c r="W40" s="243">
        <f t="shared" si="15"/>
        <v>1072151</v>
      </c>
      <c r="X40" s="243">
        <f t="shared" si="15"/>
        <v>857170</v>
      </c>
    </row>
    <row r="41" spans="9:24" ht="12.75"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81"/>
    </row>
    <row r="42" spans="1:24" ht="12.75">
      <c r="A42" s="366" t="s">
        <v>1</v>
      </c>
      <c r="B42" s="366"/>
      <c r="C42" s="366"/>
      <c r="D42" s="366"/>
      <c r="E42"/>
      <c r="F42"/>
      <c r="G42"/>
      <c r="H42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81"/>
    </row>
    <row r="43" spans="1:24" ht="12.75">
      <c r="A43" s="367" t="s">
        <v>102</v>
      </c>
      <c r="B43" s="367"/>
      <c r="C43" s="367"/>
      <c r="D43" s="367"/>
      <c r="E43"/>
      <c r="F43"/>
      <c r="G43"/>
      <c r="H43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81"/>
    </row>
    <row r="44" spans="1:24" ht="12.75">
      <c r="A44" s="64" t="s">
        <v>7</v>
      </c>
      <c r="B44" s="100"/>
      <c r="C44" s="100"/>
      <c r="D44" s="66" t="s">
        <v>1</v>
      </c>
      <c r="E44" s="67"/>
      <c r="F44" s="67"/>
      <c r="G44" s="67"/>
      <c r="H44" s="218"/>
      <c r="I44" s="247"/>
      <c r="J44" s="247"/>
      <c r="K44" s="247"/>
      <c r="L44" s="247"/>
      <c r="M44" s="247"/>
      <c r="N44" s="247"/>
      <c r="O44" s="247"/>
      <c r="P44" s="247"/>
      <c r="Q44" s="247"/>
      <c r="R44" s="247"/>
      <c r="S44" s="247"/>
      <c r="T44" s="247"/>
      <c r="U44" s="247"/>
      <c r="V44" s="247"/>
      <c r="W44" s="247"/>
      <c r="X44" s="247"/>
    </row>
    <row r="45" spans="1:24" ht="12.75">
      <c r="A45" s="90"/>
      <c r="B45" s="91" t="s">
        <v>76</v>
      </c>
      <c r="C45" s="91"/>
      <c r="D45" s="48" t="s">
        <v>87</v>
      </c>
      <c r="E45" s="92">
        <v>1500</v>
      </c>
      <c r="F45" s="92">
        <v>649157</v>
      </c>
      <c r="G45" s="92"/>
      <c r="H45" s="220">
        <f>SUM(E45:G45)</f>
        <v>650657</v>
      </c>
      <c r="I45" s="130"/>
      <c r="J45" s="130">
        <v>1500</v>
      </c>
      <c r="K45" s="130">
        <v>649157</v>
      </c>
      <c r="L45" s="130"/>
      <c r="M45" s="130">
        <f>SUM(J45:L45)</f>
        <v>650657</v>
      </c>
      <c r="N45" s="130">
        <v>9299</v>
      </c>
      <c r="O45" s="130">
        <v>1500</v>
      </c>
      <c r="P45" s="130">
        <v>658456</v>
      </c>
      <c r="Q45" s="130"/>
      <c r="R45" s="130">
        <f>SUM(O45:Q45)</f>
        <v>659956</v>
      </c>
      <c r="S45" s="130">
        <v>-69040</v>
      </c>
      <c r="T45" s="130">
        <v>1500</v>
      </c>
      <c r="U45" s="130">
        <v>589416</v>
      </c>
      <c r="V45" s="130"/>
      <c r="W45" s="130">
        <f>SUM(T45:V45)</f>
        <v>590916</v>
      </c>
      <c r="X45" s="71">
        <v>408243</v>
      </c>
    </row>
    <row r="46" spans="1:24" ht="12.75">
      <c r="A46" s="90"/>
      <c r="B46" s="91" t="s">
        <v>77</v>
      </c>
      <c r="C46" s="91"/>
      <c r="D46" s="48" t="s">
        <v>21</v>
      </c>
      <c r="E46" s="92"/>
      <c r="F46" s="92">
        <v>183716</v>
      </c>
      <c r="G46" s="92"/>
      <c r="H46" s="220">
        <f>SUM(E46:G46)</f>
        <v>183716</v>
      </c>
      <c r="I46" s="130">
        <v>5000</v>
      </c>
      <c r="J46" s="130"/>
      <c r="K46" s="130">
        <v>188716</v>
      </c>
      <c r="L46" s="130"/>
      <c r="M46" s="130">
        <f>SUM(J46:L46)</f>
        <v>188716</v>
      </c>
      <c r="N46" s="130">
        <v>44936</v>
      </c>
      <c r="O46" s="130"/>
      <c r="P46" s="130">
        <v>233652</v>
      </c>
      <c r="Q46" s="130"/>
      <c r="R46" s="130">
        <f>SUM(O46:Q46)</f>
        <v>233652</v>
      </c>
      <c r="S46" s="130">
        <v>45023</v>
      </c>
      <c r="T46" s="130"/>
      <c r="U46" s="130">
        <v>278675</v>
      </c>
      <c r="V46" s="130"/>
      <c r="W46" s="130">
        <f>SUM(T46:V46)</f>
        <v>278675</v>
      </c>
      <c r="X46" s="92">
        <v>108978</v>
      </c>
    </row>
    <row r="47" spans="1:24" ht="12.75">
      <c r="A47" s="90"/>
      <c r="B47" s="91" t="s">
        <v>78</v>
      </c>
      <c r="C47" s="91"/>
      <c r="D47" s="48" t="s">
        <v>88</v>
      </c>
      <c r="E47" s="92"/>
      <c r="F47" s="92"/>
      <c r="G47" s="92"/>
      <c r="H47" s="220">
        <f>SUM(E47:G47)</f>
        <v>0</v>
      </c>
      <c r="I47" s="130">
        <v>559</v>
      </c>
      <c r="J47" s="130"/>
      <c r="K47" s="130">
        <v>559</v>
      </c>
      <c r="L47" s="130"/>
      <c r="M47" s="130">
        <f>SUM(J47:L47)</f>
        <v>559</v>
      </c>
      <c r="N47" s="130"/>
      <c r="O47" s="130"/>
      <c r="P47" s="130">
        <v>559</v>
      </c>
      <c r="Q47" s="130"/>
      <c r="R47" s="130">
        <f>SUM(O47:Q47)</f>
        <v>559</v>
      </c>
      <c r="S47" s="130"/>
      <c r="T47" s="130"/>
      <c r="U47" s="130">
        <v>559</v>
      </c>
      <c r="V47" s="130"/>
      <c r="W47" s="130">
        <f>SUM(T47:V47)</f>
        <v>559</v>
      </c>
      <c r="X47" s="92">
        <v>559</v>
      </c>
    </row>
    <row r="48" spans="1:24" s="3" customFormat="1" ht="12.75">
      <c r="A48" s="101"/>
      <c r="B48" s="101"/>
      <c r="C48" s="101"/>
      <c r="D48" s="101" t="s">
        <v>2</v>
      </c>
      <c r="E48" s="102">
        <f aca="true" t="shared" si="16" ref="E48:K48">SUM(E45:E47)</f>
        <v>1500</v>
      </c>
      <c r="F48" s="102">
        <f t="shared" si="16"/>
        <v>832873</v>
      </c>
      <c r="G48" s="102">
        <f t="shared" si="16"/>
        <v>0</v>
      </c>
      <c r="H48" s="231">
        <f t="shared" si="16"/>
        <v>834373</v>
      </c>
      <c r="I48" s="240">
        <f t="shared" si="16"/>
        <v>5559</v>
      </c>
      <c r="J48" s="240">
        <f t="shared" si="16"/>
        <v>1500</v>
      </c>
      <c r="K48" s="240">
        <f t="shared" si="16"/>
        <v>838432</v>
      </c>
      <c r="L48" s="240"/>
      <c r="M48" s="240">
        <f>SUM(J48:L48)</f>
        <v>839932</v>
      </c>
      <c r="N48" s="240">
        <f>SUM(N45:N47)</f>
        <v>54235</v>
      </c>
      <c r="O48" s="240">
        <f>SUM(O45:O47)</f>
        <v>1500</v>
      </c>
      <c r="P48" s="240">
        <f>SUM(P45:P47)</f>
        <v>892667</v>
      </c>
      <c r="Q48" s="240"/>
      <c r="R48" s="240">
        <f>SUM(O48:Q48)</f>
        <v>894167</v>
      </c>
      <c r="S48" s="240">
        <f>SUM(S45:S47)</f>
        <v>-24017</v>
      </c>
      <c r="T48" s="240">
        <f>SUM(T45:T47)</f>
        <v>1500</v>
      </c>
      <c r="U48" s="240">
        <f>SUM(U45:U47)</f>
        <v>868650</v>
      </c>
      <c r="V48" s="240"/>
      <c r="W48" s="240">
        <f>SUM(T48:V48)</f>
        <v>870150</v>
      </c>
      <c r="X48" s="89">
        <f>SUM(X45:X47)</f>
        <v>517780</v>
      </c>
    </row>
    <row r="49" spans="9:24" ht="12.75">
      <c r="I49" s="228"/>
      <c r="J49" s="228"/>
      <c r="K49" s="228"/>
      <c r="L49" s="228"/>
      <c r="M49" s="228"/>
      <c r="N49" s="228"/>
      <c r="O49" s="228"/>
      <c r="P49" s="228"/>
      <c r="Q49" s="228"/>
      <c r="R49" s="228"/>
      <c r="S49" s="228"/>
      <c r="T49" s="228"/>
      <c r="U49" s="228"/>
      <c r="V49" s="228"/>
      <c r="W49" s="228"/>
      <c r="X49" s="181"/>
    </row>
    <row r="50" spans="1:24" ht="12.75">
      <c r="A50" s="367" t="s">
        <v>110</v>
      </c>
      <c r="B50" s="367"/>
      <c r="C50" s="367"/>
      <c r="D50" s="367"/>
      <c r="E50"/>
      <c r="F50"/>
      <c r="G50"/>
      <c r="H50"/>
      <c r="I50" s="228"/>
      <c r="J50" s="228"/>
      <c r="K50" s="228"/>
      <c r="L50" s="228"/>
      <c r="M50" s="228"/>
      <c r="N50" s="228"/>
      <c r="O50" s="228"/>
      <c r="P50" s="228"/>
      <c r="Q50" s="228"/>
      <c r="R50" s="228"/>
      <c r="S50" s="228"/>
      <c r="T50" s="228"/>
      <c r="U50" s="228"/>
      <c r="V50" s="228"/>
      <c r="W50" s="228"/>
      <c r="X50" s="181"/>
    </row>
    <row r="51" spans="1:24" ht="12.75">
      <c r="A51" s="64" t="s">
        <v>7</v>
      </c>
      <c r="B51" s="100"/>
      <c r="C51" s="100"/>
      <c r="D51" s="66" t="s">
        <v>1</v>
      </c>
      <c r="E51" s="67"/>
      <c r="F51" s="67"/>
      <c r="G51" s="67"/>
      <c r="H51" s="218"/>
      <c r="I51" s="248"/>
      <c r="J51" s="248"/>
      <c r="K51" s="248"/>
      <c r="L51" s="248"/>
      <c r="M51" s="248"/>
      <c r="N51" s="248"/>
      <c r="O51" s="248"/>
      <c r="P51" s="248"/>
      <c r="Q51" s="248"/>
      <c r="R51" s="248"/>
      <c r="S51" s="248"/>
      <c r="T51" s="248"/>
      <c r="U51" s="248"/>
      <c r="V51" s="248"/>
      <c r="W51" s="248"/>
      <c r="X51" s="248"/>
    </row>
    <row r="52" spans="1:24" ht="12.75">
      <c r="A52" s="90" t="s">
        <v>360</v>
      </c>
      <c r="B52" s="91" t="s">
        <v>76</v>
      </c>
      <c r="C52" s="91"/>
      <c r="D52" s="48" t="s">
        <v>87</v>
      </c>
      <c r="E52" s="92"/>
      <c r="F52" s="92">
        <v>1000</v>
      </c>
      <c r="G52" s="92"/>
      <c r="H52" s="220">
        <f>SUM(E52:G52)</f>
        <v>1000</v>
      </c>
      <c r="I52" s="130"/>
      <c r="J52" s="130"/>
      <c r="K52" s="130">
        <v>1000</v>
      </c>
      <c r="L52" s="130"/>
      <c r="M52" s="130">
        <f>SUM(J52:L52)</f>
        <v>1000</v>
      </c>
      <c r="N52" s="130"/>
      <c r="O52" s="130"/>
      <c r="P52" s="130">
        <v>1000</v>
      </c>
      <c r="Q52" s="130"/>
      <c r="R52" s="130">
        <f>SUM(O52:Q52)</f>
        <v>1000</v>
      </c>
      <c r="S52" s="130">
        <v>1954</v>
      </c>
      <c r="T52" s="130"/>
      <c r="U52" s="130">
        <v>2954</v>
      </c>
      <c r="V52" s="130"/>
      <c r="W52" s="130">
        <f>SUM(T52:V52)</f>
        <v>2954</v>
      </c>
      <c r="X52" s="92">
        <v>2936</v>
      </c>
    </row>
    <row r="53" spans="1:24" ht="12.75">
      <c r="A53" s="101"/>
      <c r="B53" s="101"/>
      <c r="C53" s="101"/>
      <c r="D53" s="101" t="s">
        <v>2</v>
      </c>
      <c r="E53" s="102">
        <f>SUM(E52:E52)</f>
        <v>0</v>
      </c>
      <c r="F53" s="102">
        <f>SUM(F52:F52)</f>
        <v>1000</v>
      </c>
      <c r="G53" s="102">
        <f>SUM(G52:G52)</f>
        <v>0</v>
      </c>
      <c r="H53" s="231">
        <f>SUM(H52:H52)</f>
        <v>1000</v>
      </c>
      <c r="I53" s="130"/>
      <c r="J53" s="130"/>
      <c r="K53" s="240">
        <v>1000</v>
      </c>
      <c r="L53" s="240"/>
      <c r="M53" s="240">
        <f>SUM(J53:L53)</f>
        <v>1000</v>
      </c>
      <c r="N53" s="130"/>
      <c r="O53" s="130"/>
      <c r="P53" s="240">
        <v>1000</v>
      </c>
      <c r="Q53" s="240"/>
      <c r="R53" s="240">
        <f>SUM(O53:Q53)</f>
        <v>1000</v>
      </c>
      <c r="S53" s="130">
        <f>SUM(S52)</f>
        <v>1954</v>
      </c>
      <c r="T53" s="130"/>
      <c r="U53" s="240">
        <f>SUM(U52)</f>
        <v>2954</v>
      </c>
      <c r="V53" s="240"/>
      <c r="W53" s="240">
        <f>SUM(T53:V53)</f>
        <v>2954</v>
      </c>
      <c r="X53" s="89">
        <f>SUM(X52)</f>
        <v>2936</v>
      </c>
    </row>
    <row r="54" spans="1:24" ht="12.75">
      <c r="A54" s="103"/>
      <c r="B54" s="103"/>
      <c r="C54" s="103"/>
      <c r="D54" s="103"/>
      <c r="E54" s="104"/>
      <c r="F54" s="104"/>
      <c r="G54" s="104"/>
      <c r="H54" s="104"/>
      <c r="I54" s="228"/>
      <c r="J54" s="228"/>
      <c r="K54" s="228"/>
      <c r="L54" s="228"/>
      <c r="M54" s="228"/>
      <c r="N54" s="228"/>
      <c r="O54" s="228"/>
      <c r="P54" s="228"/>
      <c r="Q54" s="228"/>
      <c r="R54" s="228"/>
      <c r="S54" s="228"/>
      <c r="T54" s="228"/>
      <c r="U54" s="228"/>
      <c r="V54" s="228"/>
      <c r="W54" s="228"/>
      <c r="X54" s="181"/>
    </row>
    <row r="55" spans="9:24" ht="12.75">
      <c r="I55" s="228"/>
      <c r="J55" s="228"/>
      <c r="K55" s="228"/>
      <c r="L55" s="228"/>
      <c r="M55" s="228"/>
      <c r="N55" s="228"/>
      <c r="O55" s="228"/>
      <c r="P55" s="228"/>
      <c r="Q55" s="228"/>
      <c r="R55" s="228"/>
      <c r="S55" s="228"/>
      <c r="T55" s="228"/>
      <c r="U55" s="228"/>
      <c r="V55" s="228"/>
      <c r="W55" s="228"/>
      <c r="X55" s="181"/>
    </row>
    <row r="56" spans="1:24" ht="12.75">
      <c r="A56" s="367" t="s">
        <v>295</v>
      </c>
      <c r="B56" s="367"/>
      <c r="C56" s="367"/>
      <c r="D56" s="367"/>
      <c r="E56" s="367"/>
      <c r="F56"/>
      <c r="G56"/>
      <c r="H56"/>
      <c r="I56" s="228"/>
      <c r="J56" s="228"/>
      <c r="K56" s="228"/>
      <c r="L56" s="228"/>
      <c r="M56" s="228"/>
      <c r="N56" s="228"/>
      <c r="O56" s="228"/>
      <c r="P56" s="228"/>
      <c r="Q56" s="228"/>
      <c r="R56" s="228"/>
      <c r="S56" s="228"/>
      <c r="T56" s="228"/>
      <c r="U56" s="228"/>
      <c r="V56" s="228"/>
      <c r="W56" s="228"/>
      <c r="X56" s="181"/>
    </row>
    <row r="57" spans="1:24" ht="12.75">
      <c r="A57" s="64" t="s">
        <v>7</v>
      </c>
      <c r="B57" s="100"/>
      <c r="C57" s="100"/>
      <c r="D57" s="66" t="s">
        <v>1</v>
      </c>
      <c r="E57" s="67"/>
      <c r="F57" s="67"/>
      <c r="G57" s="67"/>
      <c r="H57" s="218"/>
      <c r="I57" s="248"/>
      <c r="J57" s="248"/>
      <c r="K57" s="248"/>
      <c r="L57" s="248"/>
      <c r="M57" s="248"/>
      <c r="N57" s="248"/>
      <c r="O57" s="248"/>
      <c r="P57" s="248"/>
      <c r="Q57" s="248"/>
      <c r="R57" s="248"/>
      <c r="S57" s="248"/>
      <c r="T57" s="248"/>
      <c r="U57" s="248"/>
      <c r="V57" s="248"/>
      <c r="W57" s="248"/>
      <c r="X57" s="248"/>
    </row>
    <row r="58" spans="1:24" ht="12.75">
      <c r="A58" s="90"/>
      <c r="B58" s="91" t="s">
        <v>76</v>
      </c>
      <c r="C58" s="91"/>
      <c r="D58" s="48" t="s">
        <v>87</v>
      </c>
      <c r="E58" s="92">
        <v>885</v>
      </c>
      <c r="F58" s="92"/>
      <c r="G58" s="92"/>
      <c r="H58" s="220">
        <f>SUM(E58:G58)</f>
        <v>885</v>
      </c>
      <c r="I58" s="130">
        <v>509</v>
      </c>
      <c r="J58" s="130">
        <v>1394</v>
      </c>
      <c r="K58" s="130"/>
      <c r="L58" s="130"/>
      <c r="M58" s="130">
        <f>SUM(J58:L58)</f>
        <v>1394</v>
      </c>
      <c r="N58" s="130">
        <v>3260</v>
      </c>
      <c r="O58" s="130">
        <v>1394</v>
      </c>
      <c r="P58" s="130">
        <v>3260</v>
      </c>
      <c r="Q58" s="130"/>
      <c r="R58" s="130">
        <f>SUM(O58:Q58)</f>
        <v>4654</v>
      </c>
      <c r="S58" s="130">
        <v>223</v>
      </c>
      <c r="T58" s="130">
        <v>1617</v>
      </c>
      <c r="U58" s="130">
        <v>3260</v>
      </c>
      <c r="V58" s="130"/>
      <c r="W58" s="130">
        <f>SUM(T58:V58)</f>
        <v>4877</v>
      </c>
      <c r="X58" s="76">
        <v>4877</v>
      </c>
    </row>
    <row r="59" spans="1:24" ht="12.75">
      <c r="A59" s="101"/>
      <c r="B59" s="101"/>
      <c r="C59" s="101"/>
      <c r="D59" s="101" t="s">
        <v>2</v>
      </c>
      <c r="E59" s="102">
        <f>SUM(E58:E58)</f>
        <v>885</v>
      </c>
      <c r="F59" s="102">
        <f>SUM(F58:F58)</f>
        <v>0</v>
      </c>
      <c r="G59" s="102">
        <f>SUM(G58:G58)</f>
        <v>0</v>
      </c>
      <c r="H59" s="231">
        <f>SUM(H58:H58)</f>
        <v>885</v>
      </c>
      <c r="I59" s="240">
        <f aca="true" t="shared" si="17" ref="I59:R59">SUM(I58)</f>
        <v>509</v>
      </c>
      <c r="J59" s="240">
        <f t="shared" si="17"/>
        <v>1394</v>
      </c>
      <c r="K59" s="240">
        <f t="shared" si="17"/>
        <v>0</v>
      </c>
      <c r="L59" s="240">
        <f t="shared" si="17"/>
        <v>0</v>
      </c>
      <c r="M59" s="240">
        <f t="shared" si="17"/>
        <v>1394</v>
      </c>
      <c r="N59" s="240">
        <f t="shared" si="17"/>
        <v>3260</v>
      </c>
      <c r="O59" s="240">
        <f t="shared" si="17"/>
        <v>1394</v>
      </c>
      <c r="P59" s="240">
        <f t="shared" si="17"/>
        <v>3260</v>
      </c>
      <c r="Q59" s="240">
        <f t="shared" si="17"/>
        <v>0</v>
      </c>
      <c r="R59" s="240">
        <f t="shared" si="17"/>
        <v>4654</v>
      </c>
      <c r="S59" s="240">
        <f aca="true" t="shared" si="18" ref="S59:X59">SUM(S58)</f>
        <v>223</v>
      </c>
      <c r="T59" s="240">
        <f t="shared" si="18"/>
        <v>1617</v>
      </c>
      <c r="U59" s="240">
        <f t="shared" si="18"/>
        <v>3260</v>
      </c>
      <c r="V59" s="240">
        <f t="shared" si="18"/>
        <v>0</v>
      </c>
      <c r="W59" s="240">
        <f t="shared" si="18"/>
        <v>4877</v>
      </c>
      <c r="X59" s="89">
        <f t="shared" si="18"/>
        <v>4877</v>
      </c>
    </row>
    <row r="60" spans="9:24" ht="12.75"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81"/>
    </row>
    <row r="61" spans="1:24" ht="12.75">
      <c r="A61" s="94"/>
      <c r="B61" s="95" t="s">
        <v>76</v>
      </c>
      <c r="C61" s="94"/>
      <c r="D61" s="94" t="s">
        <v>87</v>
      </c>
      <c r="E61" s="96">
        <f aca="true" t="shared" si="19" ref="E61:M61">E45+E52+E58</f>
        <v>2385</v>
      </c>
      <c r="F61" s="96">
        <f t="shared" si="19"/>
        <v>650157</v>
      </c>
      <c r="G61" s="96">
        <f t="shared" si="19"/>
        <v>0</v>
      </c>
      <c r="H61" s="230">
        <f t="shared" si="19"/>
        <v>652542</v>
      </c>
      <c r="I61" s="243">
        <f t="shared" si="19"/>
        <v>509</v>
      </c>
      <c r="J61" s="243">
        <f t="shared" si="19"/>
        <v>2894</v>
      </c>
      <c r="K61" s="243">
        <f t="shared" si="19"/>
        <v>650157</v>
      </c>
      <c r="L61" s="243">
        <f t="shared" si="19"/>
        <v>0</v>
      </c>
      <c r="M61" s="243">
        <f t="shared" si="19"/>
        <v>653051</v>
      </c>
      <c r="N61" s="243">
        <f aca="true" t="shared" si="20" ref="N61:X61">N45+N52+N58</f>
        <v>12559</v>
      </c>
      <c r="O61" s="243">
        <f t="shared" si="20"/>
        <v>2894</v>
      </c>
      <c r="P61" s="243">
        <f t="shared" si="20"/>
        <v>662716</v>
      </c>
      <c r="Q61" s="243">
        <f t="shared" si="20"/>
        <v>0</v>
      </c>
      <c r="R61" s="243">
        <f t="shared" si="20"/>
        <v>665610</v>
      </c>
      <c r="S61" s="243">
        <f t="shared" si="20"/>
        <v>-66863</v>
      </c>
      <c r="T61" s="243">
        <f t="shared" si="20"/>
        <v>3117</v>
      </c>
      <c r="U61" s="243">
        <f t="shared" si="20"/>
        <v>595630</v>
      </c>
      <c r="V61" s="243">
        <f t="shared" si="20"/>
        <v>0</v>
      </c>
      <c r="W61" s="243">
        <f t="shared" si="20"/>
        <v>598747</v>
      </c>
      <c r="X61" s="243">
        <f t="shared" si="20"/>
        <v>416056</v>
      </c>
    </row>
    <row r="62" spans="1:24" ht="12.75">
      <c r="A62" s="94"/>
      <c r="B62" s="95" t="s">
        <v>77</v>
      </c>
      <c r="C62" s="94"/>
      <c r="D62" s="94" t="s">
        <v>21</v>
      </c>
      <c r="E62" s="96">
        <f>E46</f>
        <v>0</v>
      </c>
      <c r="F62" s="96">
        <f>F46</f>
        <v>183716</v>
      </c>
      <c r="G62" s="96">
        <f>G46</f>
        <v>0</v>
      </c>
      <c r="H62" s="230">
        <f>SUM(E62:G62)</f>
        <v>183716</v>
      </c>
      <c r="I62" s="243">
        <f aca="true" t="shared" si="21" ref="I62:M63">I46</f>
        <v>5000</v>
      </c>
      <c r="J62" s="243">
        <f t="shared" si="21"/>
        <v>0</v>
      </c>
      <c r="K62" s="243">
        <f t="shared" si="21"/>
        <v>188716</v>
      </c>
      <c r="L62" s="243">
        <f t="shared" si="21"/>
        <v>0</v>
      </c>
      <c r="M62" s="243">
        <f t="shared" si="21"/>
        <v>188716</v>
      </c>
      <c r="N62" s="243">
        <f aca="true" t="shared" si="22" ref="N62:R63">N46</f>
        <v>44936</v>
      </c>
      <c r="O62" s="243">
        <f t="shared" si="22"/>
        <v>0</v>
      </c>
      <c r="P62" s="243">
        <f t="shared" si="22"/>
        <v>233652</v>
      </c>
      <c r="Q62" s="243">
        <f t="shared" si="22"/>
        <v>0</v>
      </c>
      <c r="R62" s="243">
        <f t="shared" si="22"/>
        <v>233652</v>
      </c>
      <c r="S62" s="243">
        <f aca="true" t="shared" si="23" ref="S62:W63">S46</f>
        <v>45023</v>
      </c>
      <c r="T62" s="243">
        <f t="shared" si="23"/>
        <v>0</v>
      </c>
      <c r="U62" s="243">
        <f t="shared" si="23"/>
        <v>278675</v>
      </c>
      <c r="V62" s="243">
        <f t="shared" si="23"/>
        <v>0</v>
      </c>
      <c r="W62" s="243">
        <f t="shared" si="23"/>
        <v>278675</v>
      </c>
      <c r="X62" s="243">
        <f>X46</f>
        <v>108978</v>
      </c>
    </row>
    <row r="63" spans="1:24" ht="12.75">
      <c r="A63" s="94"/>
      <c r="B63" s="95" t="s">
        <v>78</v>
      </c>
      <c r="C63" s="94"/>
      <c r="D63" s="105" t="s">
        <v>88</v>
      </c>
      <c r="E63" s="96">
        <f>E47</f>
        <v>0</v>
      </c>
      <c r="F63" s="96">
        <f>F47</f>
        <v>0</v>
      </c>
      <c r="G63" s="96"/>
      <c r="H63" s="230">
        <f>SUM(E63:G63)</f>
        <v>0</v>
      </c>
      <c r="I63" s="243">
        <f t="shared" si="21"/>
        <v>559</v>
      </c>
      <c r="J63" s="243">
        <f t="shared" si="21"/>
        <v>0</v>
      </c>
      <c r="K63" s="243">
        <f t="shared" si="21"/>
        <v>559</v>
      </c>
      <c r="L63" s="243">
        <f t="shared" si="21"/>
        <v>0</v>
      </c>
      <c r="M63" s="243">
        <f t="shared" si="21"/>
        <v>559</v>
      </c>
      <c r="N63" s="243">
        <f t="shared" si="22"/>
        <v>0</v>
      </c>
      <c r="O63" s="243">
        <f t="shared" si="22"/>
        <v>0</v>
      </c>
      <c r="P63" s="243">
        <f t="shared" si="22"/>
        <v>559</v>
      </c>
      <c r="Q63" s="243">
        <f t="shared" si="22"/>
        <v>0</v>
      </c>
      <c r="R63" s="243">
        <f t="shared" si="22"/>
        <v>559</v>
      </c>
      <c r="S63" s="243">
        <f t="shared" si="23"/>
        <v>0</v>
      </c>
      <c r="T63" s="243">
        <f t="shared" si="23"/>
        <v>0</v>
      </c>
      <c r="U63" s="243">
        <f t="shared" si="23"/>
        <v>559</v>
      </c>
      <c r="V63" s="243">
        <f t="shared" si="23"/>
        <v>0</v>
      </c>
      <c r="W63" s="243">
        <f t="shared" si="23"/>
        <v>559</v>
      </c>
      <c r="X63" s="243">
        <f>X47+X54+X60</f>
        <v>559</v>
      </c>
    </row>
    <row r="64" spans="1:24" ht="12.75">
      <c r="A64" s="98"/>
      <c r="B64" s="98"/>
      <c r="C64" s="98"/>
      <c r="D64" s="158" t="s">
        <v>114</v>
      </c>
      <c r="E64" s="99">
        <f aca="true" t="shared" si="24" ref="E64:M64">SUM(E61:E63)</f>
        <v>2385</v>
      </c>
      <c r="F64" s="99">
        <f t="shared" si="24"/>
        <v>833873</v>
      </c>
      <c r="G64" s="99">
        <f t="shared" si="24"/>
        <v>0</v>
      </c>
      <c r="H64" s="232">
        <f t="shared" si="24"/>
        <v>836258</v>
      </c>
      <c r="I64" s="243">
        <f t="shared" si="24"/>
        <v>6068</v>
      </c>
      <c r="J64" s="243">
        <f t="shared" si="24"/>
        <v>2894</v>
      </c>
      <c r="K64" s="243">
        <f t="shared" si="24"/>
        <v>839432</v>
      </c>
      <c r="L64" s="243">
        <f t="shared" si="24"/>
        <v>0</v>
      </c>
      <c r="M64" s="243">
        <f t="shared" si="24"/>
        <v>842326</v>
      </c>
      <c r="N64" s="243">
        <f aca="true" t="shared" si="25" ref="N64:W64">SUM(N61:N63)</f>
        <v>57495</v>
      </c>
      <c r="O64" s="243">
        <f t="shared" si="25"/>
        <v>2894</v>
      </c>
      <c r="P64" s="243">
        <f t="shared" si="25"/>
        <v>896927</v>
      </c>
      <c r="Q64" s="243">
        <f t="shared" si="25"/>
        <v>0</v>
      </c>
      <c r="R64" s="243">
        <f t="shared" si="25"/>
        <v>899821</v>
      </c>
      <c r="S64" s="243">
        <f t="shared" si="25"/>
        <v>-21840</v>
      </c>
      <c r="T64" s="243">
        <f t="shared" si="25"/>
        <v>3117</v>
      </c>
      <c r="U64" s="243">
        <f t="shared" si="25"/>
        <v>874864</v>
      </c>
      <c r="V64" s="243">
        <f t="shared" si="25"/>
        <v>0</v>
      </c>
      <c r="W64" s="243">
        <f t="shared" si="25"/>
        <v>877981</v>
      </c>
      <c r="X64" s="243">
        <f>SUM(X61:X63)</f>
        <v>525593</v>
      </c>
    </row>
    <row r="65" spans="1:24" s="110" customFormat="1" ht="12.75">
      <c r="A65" s="107"/>
      <c r="B65" s="107"/>
      <c r="C65" s="107"/>
      <c r="D65" s="108"/>
      <c r="E65" s="109"/>
      <c r="F65" s="109"/>
      <c r="G65" s="109"/>
      <c r="H65" s="109"/>
      <c r="I65" s="234"/>
      <c r="J65" s="234"/>
      <c r="K65" s="234"/>
      <c r="L65" s="234"/>
      <c r="M65" s="234"/>
      <c r="N65" s="234"/>
      <c r="O65" s="234"/>
      <c r="P65" s="234"/>
      <c r="Q65" s="234"/>
      <c r="R65" s="234"/>
      <c r="S65" s="234"/>
      <c r="T65" s="234"/>
      <c r="U65" s="234"/>
      <c r="V65" s="234"/>
      <c r="W65" s="234"/>
      <c r="X65" s="286"/>
    </row>
    <row r="66" spans="1:24" s="110" customFormat="1" ht="12.75">
      <c r="A66" s="366" t="s">
        <v>116</v>
      </c>
      <c r="B66" s="366"/>
      <c r="C66" s="366"/>
      <c r="D66" s="366"/>
      <c r="I66" s="234"/>
      <c r="J66" s="234"/>
      <c r="K66" s="234"/>
      <c r="L66" s="234"/>
      <c r="M66" s="234"/>
      <c r="N66" s="234"/>
      <c r="O66" s="234"/>
      <c r="P66" s="234"/>
      <c r="Q66" s="234"/>
      <c r="R66" s="234"/>
      <c r="S66" s="234"/>
      <c r="T66" s="234"/>
      <c r="U66" s="234"/>
      <c r="V66" s="234"/>
      <c r="W66" s="234"/>
      <c r="X66" s="286"/>
    </row>
    <row r="67" spans="1:24" s="110" customFormat="1" ht="12.75">
      <c r="A67" s="367" t="s">
        <v>102</v>
      </c>
      <c r="B67" s="367"/>
      <c r="C67" s="367"/>
      <c r="D67" s="367"/>
      <c r="I67" s="234"/>
      <c r="J67" s="234"/>
      <c r="K67" s="234"/>
      <c r="L67" s="234"/>
      <c r="M67" s="234"/>
      <c r="N67" s="234"/>
      <c r="O67" s="234"/>
      <c r="P67" s="234"/>
      <c r="Q67" s="234"/>
      <c r="R67" s="234"/>
      <c r="S67" s="234"/>
      <c r="T67" s="234"/>
      <c r="U67" s="234"/>
      <c r="V67" s="234"/>
      <c r="W67" s="234"/>
      <c r="X67" s="286"/>
    </row>
    <row r="68" spans="1:24" s="110" customFormat="1" ht="12.75">
      <c r="A68" s="64" t="s">
        <v>8</v>
      </c>
      <c r="B68" s="100"/>
      <c r="C68" s="100"/>
      <c r="D68" s="66" t="s">
        <v>116</v>
      </c>
      <c r="E68" s="67"/>
      <c r="F68" s="67"/>
      <c r="G68" s="67"/>
      <c r="H68" s="218"/>
      <c r="I68" s="247"/>
      <c r="J68" s="247"/>
      <c r="K68" s="247"/>
      <c r="L68" s="247"/>
      <c r="M68" s="247"/>
      <c r="N68" s="247"/>
      <c r="O68" s="247"/>
      <c r="P68" s="247"/>
      <c r="Q68" s="247"/>
      <c r="R68" s="247"/>
      <c r="S68" s="247"/>
      <c r="T68" s="247"/>
      <c r="U68" s="247"/>
      <c r="V68" s="247"/>
      <c r="W68" s="247"/>
      <c r="X68" s="247"/>
    </row>
    <row r="69" spans="1:24" s="110" customFormat="1" ht="12.75">
      <c r="A69" s="111"/>
      <c r="B69" s="111" t="s">
        <v>117</v>
      </c>
      <c r="C69" s="111"/>
      <c r="D69" s="112" t="s">
        <v>173</v>
      </c>
      <c r="E69" s="113">
        <v>14602</v>
      </c>
      <c r="F69" s="113"/>
      <c r="G69" s="113"/>
      <c r="H69" s="233">
        <f>SUM(E69:G69)</f>
        <v>14602</v>
      </c>
      <c r="I69" s="234"/>
      <c r="J69" s="249">
        <v>14602</v>
      </c>
      <c r="K69" s="249"/>
      <c r="L69" s="249"/>
      <c r="M69" s="249">
        <f>SUM(J69:L69)</f>
        <v>14602</v>
      </c>
      <c r="N69" s="234"/>
      <c r="O69" s="249">
        <v>14602</v>
      </c>
      <c r="P69" s="249"/>
      <c r="Q69" s="249"/>
      <c r="R69" s="249">
        <f>SUM(O69:Q69)</f>
        <v>14602</v>
      </c>
      <c r="S69" s="234"/>
      <c r="T69" s="249">
        <v>14602</v>
      </c>
      <c r="U69" s="249"/>
      <c r="V69" s="249"/>
      <c r="W69" s="249">
        <f>SUM(T69:V69)</f>
        <v>14602</v>
      </c>
      <c r="X69" s="286">
        <v>14602</v>
      </c>
    </row>
    <row r="70" spans="1:24" s="110" customFormat="1" ht="12.75">
      <c r="A70" s="111"/>
      <c r="B70" s="111"/>
      <c r="C70" s="111"/>
      <c r="D70" s="112" t="s">
        <v>185</v>
      </c>
      <c r="E70" s="113"/>
      <c r="F70" s="113">
        <v>12000</v>
      </c>
      <c r="G70" s="113"/>
      <c r="H70" s="233">
        <f>SUM(E70:G70)</f>
        <v>12000</v>
      </c>
      <c r="I70" s="234"/>
      <c r="J70" s="249"/>
      <c r="K70" s="249">
        <v>12000</v>
      </c>
      <c r="L70" s="249"/>
      <c r="M70" s="249">
        <f>SUM(J70:L70)</f>
        <v>12000</v>
      </c>
      <c r="N70" s="234"/>
      <c r="O70" s="249"/>
      <c r="P70" s="249">
        <v>12000</v>
      </c>
      <c r="Q70" s="249"/>
      <c r="R70" s="249">
        <f>SUM(O70:Q70)</f>
        <v>12000</v>
      </c>
      <c r="S70" s="234"/>
      <c r="T70" s="249"/>
      <c r="U70" s="249">
        <v>12000</v>
      </c>
      <c r="V70" s="249"/>
      <c r="W70" s="249">
        <f>SUM(T70:V70)</f>
        <v>12000</v>
      </c>
      <c r="X70" s="286">
        <v>12000</v>
      </c>
    </row>
    <row r="71" spans="1:24" s="110" customFormat="1" ht="25.5">
      <c r="A71" s="111"/>
      <c r="B71" s="111"/>
      <c r="C71" s="111"/>
      <c r="D71" s="180" t="s">
        <v>272</v>
      </c>
      <c r="E71" s="113"/>
      <c r="F71" s="113"/>
      <c r="G71" s="113"/>
      <c r="H71" s="233">
        <f>SUM(E71:G71)</f>
        <v>0</v>
      </c>
      <c r="I71" s="234"/>
      <c r="J71" s="249"/>
      <c r="K71" s="249"/>
      <c r="L71" s="249"/>
      <c r="M71" s="249">
        <f>SUM(J71:L71)</f>
        <v>0</v>
      </c>
      <c r="N71" s="234"/>
      <c r="O71" s="249"/>
      <c r="P71" s="249"/>
      <c r="Q71" s="249"/>
      <c r="R71" s="249">
        <f>SUM(O71:Q71)</f>
        <v>0</v>
      </c>
      <c r="S71" s="234"/>
      <c r="T71" s="249"/>
      <c r="U71" s="249"/>
      <c r="V71" s="249"/>
      <c r="W71" s="249">
        <f>SUM(T71:V71)</f>
        <v>0</v>
      </c>
      <c r="X71" s="286"/>
    </row>
    <row r="72" spans="1:24" s="110" customFormat="1" ht="12.75">
      <c r="A72" s="98"/>
      <c r="B72" s="98" t="s">
        <v>117</v>
      </c>
      <c r="C72" s="98"/>
      <c r="D72" s="121" t="s">
        <v>116</v>
      </c>
      <c r="E72" s="99">
        <f>SUM(E69:E70)</f>
        <v>14602</v>
      </c>
      <c r="F72" s="99">
        <f>SUM(F69:F71)</f>
        <v>12000</v>
      </c>
      <c r="G72" s="99">
        <f>SUM(G69:G70)</f>
        <v>0</v>
      </c>
      <c r="H72" s="232">
        <f>SUM(E72:G72)</f>
        <v>26602</v>
      </c>
      <c r="I72" s="247"/>
      <c r="J72" s="243">
        <f>SUM(J69:J71)</f>
        <v>14602</v>
      </c>
      <c r="K72" s="243">
        <f>SUM(K69:K71)</f>
        <v>12000</v>
      </c>
      <c r="L72" s="243">
        <f>SUM(L69:L71)</f>
        <v>0</v>
      </c>
      <c r="M72" s="243">
        <f>SUM(M69:M71)</f>
        <v>26602</v>
      </c>
      <c r="N72" s="247"/>
      <c r="O72" s="243">
        <f>SUM(O69:O71)</f>
        <v>14602</v>
      </c>
      <c r="P72" s="243">
        <f>SUM(P69:P71)</f>
        <v>12000</v>
      </c>
      <c r="Q72" s="243">
        <f>SUM(Q69:Q71)</f>
        <v>0</v>
      </c>
      <c r="R72" s="243">
        <f>SUM(R69:R71)</f>
        <v>26602</v>
      </c>
      <c r="S72" s="247"/>
      <c r="T72" s="243">
        <f>SUM(T69:T71)</f>
        <v>14602</v>
      </c>
      <c r="U72" s="243">
        <f>SUM(U69:U71)</f>
        <v>12000</v>
      </c>
      <c r="V72" s="243">
        <f>SUM(V69:V71)</f>
        <v>0</v>
      </c>
      <c r="W72" s="243">
        <f>SUM(W69:W71)</f>
        <v>26602</v>
      </c>
      <c r="X72" s="250">
        <f>SUM(X69:X71)</f>
        <v>26602</v>
      </c>
    </row>
    <row r="73" spans="1:24" s="110" customFormat="1" ht="12.75">
      <c r="A73" s="107"/>
      <c r="B73" s="107"/>
      <c r="C73" s="107"/>
      <c r="D73" s="108"/>
      <c r="E73" s="109"/>
      <c r="F73" s="109"/>
      <c r="G73" s="109"/>
      <c r="H73" s="109"/>
      <c r="I73" s="234"/>
      <c r="J73" s="234"/>
      <c r="K73" s="234"/>
      <c r="L73" s="234"/>
      <c r="M73" s="234"/>
      <c r="N73" s="234"/>
      <c r="O73" s="234"/>
      <c r="P73" s="234"/>
      <c r="Q73" s="234"/>
      <c r="R73" s="234"/>
      <c r="S73" s="234"/>
      <c r="T73" s="234"/>
      <c r="U73" s="234"/>
      <c r="V73" s="234"/>
      <c r="W73" s="234"/>
      <c r="X73" s="286"/>
    </row>
    <row r="74" spans="1:24" ht="25.5" customHeight="1">
      <c r="A74" s="363" t="s">
        <v>115</v>
      </c>
      <c r="B74" s="364"/>
      <c r="C74" s="364"/>
      <c r="D74" s="365"/>
      <c r="E74" s="99">
        <f>E40+E64+E72</f>
        <v>661022</v>
      </c>
      <c r="F74" s="99">
        <f>F40+F64+F72</f>
        <v>1010543</v>
      </c>
      <c r="G74" s="99">
        <f>G40+G64+G72</f>
        <v>5365</v>
      </c>
      <c r="H74" s="232">
        <f>H40+H64+H72</f>
        <v>1676930</v>
      </c>
      <c r="I74" s="250">
        <f aca="true" t="shared" si="26" ref="I74:R74">I72+I64+I40</f>
        <v>127725</v>
      </c>
      <c r="J74" s="250">
        <f t="shared" si="26"/>
        <v>684664</v>
      </c>
      <c r="K74" s="250">
        <f t="shared" si="26"/>
        <v>1117787</v>
      </c>
      <c r="L74" s="250">
        <f t="shared" si="26"/>
        <v>2204</v>
      </c>
      <c r="M74" s="250">
        <f t="shared" si="26"/>
        <v>1804655</v>
      </c>
      <c r="N74" s="250">
        <f>N72+N64+N40</f>
        <v>131400</v>
      </c>
      <c r="O74" s="250">
        <f t="shared" si="26"/>
        <v>701567</v>
      </c>
      <c r="P74" s="250">
        <f t="shared" si="26"/>
        <v>1232284</v>
      </c>
      <c r="Q74" s="250">
        <f t="shared" si="26"/>
        <v>2204</v>
      </c>
      <c r="R74" s="250">
        <f t="shared" si="26"/>
        <v>1936055</v>
      </c>
      <c r="S74" s="250">
        <f aca="true" t="shared" si="27" ref="S74:X74">S72+S64+S40</f>
        <v>40679</v>
      </c>
      <c r="T74" s="250">
        <f t="shared" si="27"/>
        <v>727215</v>
      </c>
      <c r="U74" s="250">
        <f t="shared" si="27"/>
        <v>1247315</v>
      </c>
      <c r="V74" s="250">
        <f t="shared" si="27"/>
        <v>2204</v>
      </c>
      <c r="W74" s="250">
        <f t="shared" si="27"/>
        <v>1976734</v>
      </c>
      <c r="X74" s="250">
        <f t="shared" si="27"/>
        <v>1409365</v>
      </c>
    </row>
    <row r="76" ht="12.75">
      <c r="H76" s="106"/>
    </row>
    <row r="79" spans="5:8" ht="12.75">
      <c r="E79"/>
      <c r="F79"/>
      <c r="G79"/>
      <c r="H79"/>
    </row>
    <row r="80" spans="5:8" ht="12.75">
      <c r="E80"/>
      <c r="F80"/>
      <c r="G80"/>
      <c r="H80"/>
    </row>
    <row r="81" spans="5:8" ht="12.75">
      <c r="E81"/>
      <c r="F81"/>
      <c r="G81"/>
      <c r="H81"/>
    </row>
    <row r="82" spans="5:8" ht="12.75">
      <c r="E82"/>
      <c r="F82"/>
      <c r="G82"/>
      <c r="H82"/>
    </row>
    <row r="83" spans="5:8" ht="12.75">
      <c r="E83"/>
      <c r="F83"/>
      <c r="G83"/>
      <c r="H83"/>
    </row>
    <row r="84" spans="5:8" ht="12.75">
      <c r="E84"/>
      <c r="F84"/>
      <c r="G84"/>
      <c r="H84"/>
    </row>
  </sheetData>
  <sheetProtection/>
  <mergeCells count="12">
    <mergeCell ref="A3:D3"/>
    <mergeCell ref="A42:D42"/>
    <mergeCell ref="A4:D4"/>
    <mergeCell ref="A26:E26"/>
    <mergeCell ref="A2:X2"/>
    <mergeCell ref="A1:X1"/>
    <mergeCell ref="A74:D74"/>
    <mergeCell ref="A66:D66"/>
    <mergeCell ref="A67:D67"/>
    <mergeCell ref="A43:D43"/>
    <mergeCell ref="A50:D50"/>
    <mergeCell ref="A56:E56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1" r:id="rId1"/>
  <headerFooter>
    <oddHeader>&amp;L4. melléklet az 5/2022. (V.20.) önk. rendelethez ezer Ft
</oddHeader>
  </headerFooter>
  <rowBreaks count="1" manualBreakCount="1">
    <brk id="55" max="2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L26"/>
  <sheetViews>
    <sheetView workbookViewId="0" topLeftCell="A7">
      <selection activeCell="B6" sqref="B6"/>
    </sheetView>
  </sheetViews>
  <sheetFormatPr defaultColWidth="9.140625" defaultRowHeight="12.75"/>
  <cols>
    <col min="1" max="1" width="7.8515625" style="0" customWidth="1"/>
    <col min="2" max="2" width="6.421875" style="0" customWidth="1"/>
    <col min="3" max="3" width="7.28125" style="0" customWidth="1"/>
    <col min="4" max="4" width="47.421875" style="0" customWidth="1"/>
    <col min="6" max="6" width="0" style="0" hidden="1" customWidth="1"/>
    <col min="7" max="7" width="12.28125" style="0" hidden="1" customWidth="1"/>
    <col min="8" max="8" width="0" style="0" hidden="1" customWidth="1"/>
    <col min="9" max="9" width="12.28125" style="0" hidden="1" customWidth="1"/>
    <col min="10" max="10" width="0" style="0" hidden="1" customWidth="1"/>
  </cols>
  <sheetData>
    <row r="1" spans="1:12" ht="15.75">
      <c r="A1" s="370" t="s">
        <v>278</v>
      </c>
      <c r="B1" s="370"/>
      <c r="C1" s="370"/>
      <c r="D1" s="370"/>
      <c r="E1" s="370"/>
      <c r="F1" s="370"/>
      <c r="G1" s="370"/>
      <c r="H1" s="370"/>
      <c r="I1" s="370"/>
      <c r="J1" s="370"/>
      <c r="K1" s="370"/>
      <c r="L1" s="370"/>
    </row>
    <row r="2" spans="1:12" ht="15.75">
      <c r="A2" s="371" t="s">
        <v>200</v>
      </c>
      <c r="B2" s="371"/>
      <c r="C2" s="371"/>
      <c r="D2" s="371"/>
      <c r="E2" s="371"/>
      <c r="F2" s="371"/>
      <c r="G2" s="371"/>
      <c r="H2" s="371"/>
      <c r="I2" s="371"/>
      <c r="J2" s="371"/>
      <c r="K2" s="371"/>
      <c r="L2" s="371"/>
    </row>
    <row r="3" spans="1:12" ht="22.5">
      <c r="A3" s="200" t="s">
        <v>18</v>
      </c>
      <c r="B3" s="200" t="s">
        <v>19</v>
      </c>
      <c r="C3" s="200" t="s">
        <v>16</v>
      </c>
      <c r="D3" s="52" t="s">
        <v>17</v>
      </c>
      <c r="E3" s="201" t="s">
        <v>284</v>
      </c>
      <c r="F3" s="235" t="s">
        <v>310</v>
      </c>
      <c r="G3" s="235" t="s">
        <v>315</v>
      </c>
      <c r="H3" s="235" t="s">
        <v>310</v>
      </c>
      <c r="I3" s="235" t="s">
        <v>326</v>
      </c>
      <c r="J3" s="235" t="s">
        <v>310</v>
      </c>
      <c r="K3" s="235" t="s">
        <v>339</v>
      </c>
      <c r="L3" s="288" t="s">
        <v>361</v>
      </c>
    </row>
    <row r="4" spans="1:12" ht="24.75" customHeight="1">
      <c r="A4" s="46" t="s">
        <v>6</v>
      </c>
      <c r="B4" s="46" t="s">
        <v>75</v>
      </c>
      <c r="C4" s="6"/>
      <c r="D4" s="202" t="s">
        <v>80</v>
      </c>
      <c r="E4" s="181"/>
      <c r="F4" s="252"/>
      <c r="G4" s="252"/>
      <c r="H4" s="252"/>
      <c r="I4" s="252"/>
      <c r="J4" s="252"/>
      <c r="K4" s="252"/>
      <c r="L4" s="252"/>
    </row>
    <row r="5" spans="1:12" ht="24.75" customHeight="1">
      <c r="A5" s="46"/>
      <c r="B5" s="159"/>
      <c r="C5" s="236" t="s">
        <v>180</v>
      </c>
      <c r="D5" s="237" t="s">
        <v>195</v>
      </c>
      <c r="E5" s="251">
        <v>0</v>
      </c>
      <c r="F5" s="251">
        <v>5623</v>
      </c>
      <c r="G5" s="251">
        <f aca="true" t="shared" si="0" ref="G5:G10">SUM(E5:F5)</f>
        <v>5623</v>
      </c>
      <c r="H5" s="251"/>
      <c r="I5" s="251">
        <f>SUM(G5:H5)</f>
        <v>5623</v>
      </c>
      <c r="J5" s="251"/>
      <c r="K5" s="251">
        <f>SUM(I5:J5)</f>
        <v>5623</v>
      </c>
      <c r="L5" s="251">
        <v>5623</v>
      </c>
    </row>
    <row r="6" spans="1:12" ht="24.75" customHeight="1">
      <c r="A6" s="1"/>
      <c r="B6" s="161"/>
      <c r="C6" s="49" t="s">
        <v>82</v>
      </c>
      <c r="D6" s="162" t="s">
        <v>201</v>
      </c>
      <c r="E6" s="167"/>
      <c r="F6" s="181"/>
      <c r="G6" s="181"/>
      <c r="H6" s="181"/>
      <c r="I6" s="181"/>
      <c r="J6" s="181"/>
      <c r="K6" s="181"/>
      <c r="L6" s="181"/>
    </row>
    <row r="7" spans="1:12" ht="24.75" customHeight="1">
      <c r="A7" s="161"/>
      <c r="B7" s="161"/>
      <c r="C7" s="54"/>
      <c r="D7" s="202" t="s">
        <v>192</v>
      </c>
      <c r="E7" s="167">
        <v>300</v>
      </c>
      <c r="F7" s="181"/>
      <c r="G7" s="181">
        <f t="shared" si="0"/>
        <v>300</v>
      </c>
      <c r="H7" s="181"/>
      <c r="I7" s="181">
        <f>SUM(G7:H7)</f>
        <v>300</v>
      </c>
      <c r="J7" s="181"/>
      <c r="K7" s="181">
        <f>SUM(I7:J7)</f>
        <v>300</v>
      </c>
      <c r="L7" s="181">
        <v>300</v>
      </c>
    </row>
    <row r="8" spans="1:12" ht="24.75" customHeight="1">
      <c r="A8" s="1"/>
      <c r="B8" s="1"/>
      <c r="C8" s="6"/>
      <c r="D8" s="203" t="s">
        <v>202</v>
      </c>
      <c r="E8" s="181">
        <v>22000</v>
      </c>
      <c r="F8" s="181"/>
      <c r="G8" s="181">
        <f t="shared" si="0"/>
        <v>22000</v>
      </c>
      <c r="H8" s="181"/>
      <c r="I8" s="181">
        <f>SUM(G8:H8)</f>
        <v>22000</v>
      </c>
      <c r="J8" s="181"/>
      <c r="K8" s="181">
        <f>SUM(I8:J8)</f>
        <v>22000</v>
      </c>
      <c r="L8" s="181">
        <v>13442</v>
      </c>
    </row>
    <row r="9" spans="1:12" ht="24.75" customHeight="1">
      <c r="A9" s="1"/>
      <c r="B9" s="1"/>
      <c r="C9" s="6"/>
      <c r="D9" s="202" t="s">
        <v>196</v>
      </c>
      <c r="E9" s="181">
        <v>153694</v>
      </c>
      <c r="F9" s="181">
        <v>446</v>
      </c>
      <c r="G9" s="181">
        <f t="shared" si="0"/>
        <v>154140</v>
      </c>
      <c r="H9" s="181">
        <v>8587</v>
      </c>
      <c r="I9" s="181">
        <f>SUM(G9:H9)</f>
        <v>162727</v>
      </c>
      <c r="J9" s="181"/>
      <c r="K9" s="181">
        <f>SUM(I9:J9)</f>
        <v>162727</v>
      </c>
      <c r="L9" s="181">
        <v>161218</v>
      </c>
    </row>
    <row r="10" spans="1:12" ht="24.75" customHeight="1">
      <c r="A10" s="1"/>
      <c r="B10" s="1"/>
      <c r="C10" s="6"/>
      <c r="D10" s="204" t="s">
        <v>198</v>
      </c>
      <c r="E10" s="181">
        <v>700</v>
      </c>
      <c r="F10" s="181"/>
      <c r="G10" s="181">
        <f t="shared" si="0"/>
        <v>700</v>
      </c>
      <c r="H10" s="181"/>
      <c r="I10" s="181">
        <f>SUM(G10:H10)</f>
        <v>700</v>
      </c>
      <c r="J10" s="181"/>
      <c r="K10" s="181">
        <f>SUM(I10:J10)</f>
        <v>700</v>
      </c>
      <c r="L10" s="181">
        <v>670</v>
      </c>
    </row>
    <row r="11" spans="1:12" ht="24.75" customHeight="1">
      <c r="A11" s="1"/>
      <c r="B11" s="1"/>
      <c r="C11" s="6"/>
      <c r="D11" s="204" t="s">
        <v>320</v>
      </c>
      <c r="E11" s="181"/>
      <c r="F11" s="181">
        <v>3961</v>
      </c>
      <c r="G11" s="181">
        <v>3961</v>
      </c>
      <c r="H11" s="181"/>
      <c r="I11" s="181">
        <v>3961</v>
      </c>
      <c r="J11" s="181"/>
      <c r="K11" s="181">
        <v>3961</v>
      </c>
      <c r="L11" s="181">
        <v>3961</v>
      </c>
    </row>
    <row r="12" spans="1:12" ht="24.75" customHeight="1">
      <c r="A12" s="1"/>
      <c r="B12" s="1"/>
      <c r="C12" s="6"/>
      <c r="D12" s="163" t="s">
        <v>2</v>
      </c>
      <c r="E12" s="251">
        <f>SUM(E7:E10)</f>
        <v>176694</v>
      </c>
      <c r="F12" s="251">
        <f aca="true" t="shared" si="1" ref="F12:K12">SUM(F7:F11)</f>
        <v>4407</v>
      </c>
      <c r="G12" s="251">
        <f t="shared" si="1"/>
        <v>181101</v>
      </c>
      <c r="H12" s="251">
        <f t="shared" si="1"/>
        <v>8587</v>
      </c>
      <c r="I12" s="251">
        <f t="shared" si="1"/>
        <v>189688</v>
      </c>
      <c r="J12" s="251">
        <f t="shared" si="1"/>
        <v>0</v>
      </c>
      <c r="K12" s="251">
        <f t="shared" si="1"/>
        <v>189688</v>
      </c>
      <c r="L12" s="251">
        <f>SUM(L6:L11)</f>
        <v>179591</v>
      </c>
    </row>
    <row r="13" spans="1:12" ht="24.75" customHeight="1">
      <c r="A13" s="1"/>
      <c r="B13" s="1"/>
      <c r="C13" s="6"/>
      <c r="D13" s="128"/>
      <c r="E13" s="89"/>
      <c r="F13" s="181"/>
      <c r="G13" s="181"/>
      <c r="H13" s="181"/>
      <c r="I13" s="181"/>
      <c r="J13" s="181"/>
      <c r="K13" s="181"/>
      <c r="L13" s="181"/>
    </row>
    <row r="14" spans="1:12" ht="24.75" customHeight="1">
      <c r="A14" s="1"/>
      <c r="B14" s="1"/>
      <c r="C14" s="49" t="s">
        <v>84</v>
      </c>
      <c r="D14" s="205" t="s">
        <v>203</v>
      </c>
      <c r="E14" s="181"/>
      <c r="F14" s="181"/>
      <c r="G14" s="181"/>
      <c r="H14" s="181"/>
      <c r="I14" s="181"/>
      <c r="J14" s="181"/>
      <c r="K14" s="181"/>
      <c r="L14" s="181"/>
    </row>
    <row r="15" spans="1:12" ht="24.75" customHeight="1">
      <c r="A15" s="161"/>
      <c r="B15" s="161"/>
      <c r="C15" s="54"/>
      <c r="D15" s="204" t="s">
        <v>204</v>
      </c>
      <c r="E15" s="167">
        <v>3000</v>
      </c>
      <c r="F15" s="181"/>
      <c r="G15" s="181">
        <f>SUM(E15:F15)</f>
        <v>3000</v>
      </c>
      <c r="H15" s="181"/>
      <c r="I15" s="181">
        <f>SUM(G15:H15)</f>
        <v>3000</v>
      </c>
      <c r="J15" s="181"/>
      <c r="K15" s="181">
        <f>SUM(I15:J15)</f>
        <v>3000</v>
      </c>
      <c r="L15" s="181"/>
    </row>
    <row r="16" spans="1:12" ht="24.75" customHeight="1">
      <c r="A16" s="161"/>
      <c r="B16" s="161"/>
      <c r="C16" s="54"/>
      <c r="D16" s="164" t="s">
        <v>205</v>
      </c>
      <c r="E16" s="167">
        <v>120000</v>
      </c>
      <c r="F16" s="181"/>
      <c r="G16" s="181">
        <f aca="true" t="shared" si="2" ref="G16:G25">SUM(E16:F16)</f>
        <v>120000</v>
      </c>
      <c r="H16" s="181"/>
      <c r="I16" s="181">
        <f aca="true" t="shared" si="3" ref="I16:I25">SUM(G16:H16)</f>
        <v>120000</v>
      </c>
      <c r="J16" s="181"/>
      <c r="K16" s="181">
        <f aca="true" t="shared" si="4" ref="K16:K25">SUM(I16:J16)</f>
        <v>120000</v>
      </c>
      <c r="L16" s="181">
        <v>115000</v>
      </c>
    </row>
    <row r="17" spans="1:12" ht="24.75" customHeight="1">
      <c r="A17" s="161"/>
      <c r="B17" s="161"/>
      <c r="C17" s="54"/>
      <c r="D17" s="204" t="s">
        <v>206</v>
      </c>
      <c r="E17" s="167">
        <v>274</v>
      </c>
      <c r="F17" s="181"/>
      <c r="G17" s="181">
        <f t="shared" si="2"/>
        <v>274</v>
      </c>
      <c r="H17" s="181"/>
      <c r="I17" s="181">
        <f t="shared" si="3"/>
        <v>274</v>
      </c>
      <c r="J17" s="181">
        <v>-274</v>
      </c>
      <c r="K17" s="181">
        <f t="shared" si="4"/>
        <v>0</v>
      </c>
      <c r="L17" s="181"/>
    </row>
    <row r="18" spans="1:12" ht="24.75" customHeight="1">
      <c r="A18" s="161"/>
      <c r="B18" s="161"/>
      <c r="C18" s="54"/>
      <c r="D18" s="204" t="s">
        <v>193</v>
      </c>
      <c r="E18" s="167">
        <v>1300</v>
      </c>
      <c r="F18" s="181"/>
      <c r="G18" s="181">
        <f t="shared" si="2"/>
        <v>1300</v>
      </c>
      <c r="H18" s="181"/>
      <c r="I18" s="181">
        <f t="shared" si="3"/>
        <v>1300</v>
      </c>
      <c r="J18" s="181"/>
      <c r="K18" s="181">
        <f t="shared" si="4"/>
        <v>1300</v>
      </c>
      <c r="L18" s="181">
        <v>1153</v>
      </c>
    </row>
    <row r="19" spans="1:12" ht="24.75" customHeight="1">
      <c r="A19" s="161"/>
      <c r="B19" s="161"/>
      <c r="C19" s="54"/>
      <c r="D19" s="204" t="s">
        <v>207</v>
      </c>
      <c r="E19" s="167">
        <v>2000</v>
      </c>
      <c r="F19" s="181"/>
      <c r="G19" s="181">
        <f t="shared" si="2"/>
        <v>2000</v>
      </c>
      <c r="H19" s="181">
        <v>-1000</v>
      </c>
      <c r="I19" s="181">
        <f t="shared" si="3"/>
        <v>1000</v>
      </c>
      <c r="J19" s="181"/>
      <c r="K19" s="181">
        <f t="shared" si="4"/>
        <v>1000</v>
      </c>
      <c r="L19" s="181">
        <v>1000</v>
      </c>
    </row>
    <row r="20" spans="1:12" ht="24.75" customHeight="1">
      <c r="A20" s="161"/>
      <c r="B20" s="161"/>
      <c r="C20" s="54"/>
      <c r="D20" s="204" t="s">
        <v>208</v>
      </c>
      <c r="E20" s="167">
        <v>3000</v>
      </c>
      <c r="F20" s="181"/>
      <c r="G20" s="181">
        <f t="shared" si="2"/>
        <v>3000</v>
      </c>
      <c r="H20" s="181">
        <v>-1500</v>
      </c>
      <c r="I20" s="181">
        <f t="shared" si="3"/>
        <v>1500</v>
      </c>
      <c r="J20" s="181"/>
      <c r="K20" s="181">
        <f t="shared" si="4"/>
        <v>1500</v>
      </c>
      <c r="L20" s="181">
        <v>1500</v>
      </c>
    </row>
    <row r="21" spans="1:12" ht="24.75" customHeight="1">
      <c r="A21" s="161"/>
      <c r="B21" s="161"/>
      <c r="C21" s="54"/>
      <c r="D21" s="204" t="s">
        <v>209</v>
      </c>
      <c r="E21" s="167">
        <v>500</v>
      </c>
      <c r="F21" s="181"/>
      <c r="G21" s="181">
        <f t="shared" si="2"/>
        <v>500</v>
      </c>
      <c r="H21" s="181"/>
      <c r="I21" s="181">
        <f t="shared" si="3"/>
        <v>500</v>
      </c>
      <c r="J21" s="181"/>
      <c r="K21" s="181">
        <f t="shared" si="4"/>
        <v>500</v>
      </c>
      <c r="L21" s="181">
        <v>500</v>
      </c>
    </row>
    <row r="22" spans="1:12" ht="24.75" customHeight="1">
      <c r="A22" s="161"/>
      <c r="B22" s="161"/>
      <c r="C22" s="54"/>
      <c r="D22" s="204" t="s">
        <v>197</v>
      </c>
      <c r="E22" s="167">
        <v>140</v>
      </c>
      <c r="F22" s="181"/>
      <c r="G22" s="181">
        <f t="shared" si="2"/>
        <v>140</v>
      </c>
      <c r="H22" s="181"/>
      <c r="I22" s="181">
        <f t="shared" si="3"/>
        <v>140</v>
      </c>
      <c r="J22" s="181"/>
      <c r="K22" s="181">
        <f t="shared" si="4"/>
        <v>140</v>
      </c>
      <c r="L22" s="181"/>
    </row>
    <row r="23" spans="1:12" ht="24.75" customHeight="1">
      <c r="A23" s="161"/>
      <c r="B23" s="161"/>
      <c r="C23" s="54"/>
      <c r="D23" s="204" t="s">
        <v>348</v>
      </c>
      <c r="E23" s="89"/>
      <c r="F23" s="181"/>
      <c r="G23" s="89"/>
      <c r="H23" s="181"/>
      <c r="I23" s="89"/>
      <c r="J23" s="181">
        <v>160</v>
      </c>
      <c r="K23" s="167">
        <f>SUM(I23:J23)</f>
        <v>160</v>
      </c>
      <c r="L23" s="181">
        <v>160</v>
      </c>
    </row>
    <row r="24" spans="1:12" ht="24.75" customHeight="1">
      <c r="A24" s="161"/>
      <c r="B24" s="161"/>
      <c r="C24" s="54"/>
      <c r="D24" s="165" t="s">
        <v>210</v>
      </c>
      <c r="E24" s="251">
        <f>SUM(E15:E23)</f>
        <v>130214</v>
      </c>
      <c r="F24" s="251">
        <f aca="true" t="shared" si="5" ref="F24:K24">SUM(F15:F23)</f>
        <v>0</v>
      </c>
      <c r="G24" s="251">
        <f t="shared" si="5"/>
        <v>130214</v>
      </c>
      <c r="H24" s="251">
        <f t="shared" si="5"/>
        <v>-2500</v>
      </c>
      <c r="I24" s="251">
        <f t="shared" si="5"/>
        <v>127714</v>
      </c>
      <c r="J24" s="251">
        <f t="shared" si="5"/>
        <v>-114</v>
      </c>
      <c r="K24" s="251">
        <f t="shared" si="5"/>
        <v>127600</v>
      </c>
      <c r="L24" s="251">
        <f>SUM(L15:L23)</f>
        <v>119313</v>
      </c>
    </row>
    <row r="25" spans="1:12" ht="24.75" customHeight="1">
      <c r="A25" s="161"/>
      <c r="B25" s="161"/>
      <c r="C25" s="49" t="s">
        <v>85</v>
      </c>
      <c r="D25" s="165" t="s">
        <v>163</v>
      </c>
      <c r="E25" s="251">
        <v>83990</v>
      </c>
      <c r="F25" s="251">
        <v>14224</v>
      </c>
      <c r="G25" s="251">
        <f t="shared" si="2"/>
        <v>98214</v>
      </c>
      <c r="H25" s="251">
        <v>9359</v>
      </c>
      <c r="I25" s="251">
        <f t="shared" si="3"/>
        <v>107573</v>
      </c>
      <c r="J25" s="251">
        <v>27637</v>
      </c>
      <c r="K25" s="251">
        <f t="shared" si="4"/>
        <v>135210</v>
      </c>
      <c r="L25" s="251"/>
    </row>
    <row r="26" spans="1:12" ht="24.75" customHeight="1">
      <c r="A26" s="59"/>
      <c r="B26" s="59"/>
      <c r="C26" s="166"/>
      <c r="D26" s="165" t="s">
        <v>186</v>
      </c>
      <c r="E26" s="99">
        <f>E25+E24+E12+E5</f>
        <v>390898</v>
      </c>
      <c r="F26" s="99">
        <f aca="true" t="shared" si="6" ref="F26:K26">F25+F24+F12+F5</f>
        <v>24254</v>
      </c>
      <c r="G26" s="99">
        <f t="shared" si="6"/>
        <v>415152</v>
      </c>
      <c r="H26" s="99">
        <f t="shared" si="6"/>
        <v>15446</v>
      </c>
      <c r="I26" s="99">
        <f t="shared" si="6"/>
        <v>430598</v>
      </c>
      <c r="J26" s="99">
        <f t="shared" si="6"/>
        <v>27523</v>
      </c>
      <c r="K26" s="99">
        <f t="shared" si="6"/>
        <v>458121</v>
      </c>
      <c r="L26" s="99">
        <f>L24+L12+L5</f>
        <v>304527</v>
      </c>
    </row>
  </sheetData>
  <sheetProtection/>
  <mergeCells count="2">
    <mergeCell ref="A1:L1"/>
    <mergeCell ref="A2:L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  <headerFooter>
    <oddHeader>&amp;L5. melléklet az 5/2022. (V.20.) önk. rendelethez ezer Ft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7"/>
  <sheetViews>
    <sheetView workbookViewId="0" topLeftCell="A1">
      <selection activeCell="B6" sqref="B6"/>
    </sheetView>
  </sheetViews>
  <sheetFormatPr defaultColWidth="9.140625" defaultRowHeight="12.75"/>
  <cols>
    <col min="4" max="4" width="33.140625" style="0" customWidth="1"/>
    <col min="6" max="6" width="0" style="0" hidden="1" customWidth="1"/>
  </cols>
  <sheetData>
    <row r="1" spans="1:7" ht="15.75">
      <c r="A1" s="370" t="s">
        <v>278</v>
      </c>
      <c r="B1" s="370"/>
      <c r="C1" s="370"/>
      <c r="D1" s="370"/>
      <c r="E1" s="370"/>
      <c r="F1" s="370"/>
      <c r="G1" s="370"/>
    </row>
    <row r="2" spans="1:7" ht="15.75">
      <c r="A2" s="371" t="s">
        <v>106</v>
      </c>
      <c r="B2" s="371"/>
      <c r="C2" s="371"/>
      <c r="D2" s="371"/>
      <c r="E2" s="371"/>
      <c r="F2" s="371"/>
      <c r="G2" s="371"/>
    </row>
    <row r="3" spans="1:8" ht="22.5">
      <c r="A3" s="200" t="s">
        <v>18</v>
      </c>
      <c r="B3" s="200" t="s">
        <v>19</v>
      </c>
      <c r="C3" s="200" t="s">
        <v>16</v>
      </c>
      <c r="D3" s="52" t="s">
        <v>17</v>
      </c>
      <c r="E3" s="201" t="s">
        <v>284</v>
      </c>
      <c r="F3" s="300" t="s">
        <v>310</v>
      </c>
      <c r="G3" s="200" t="s">
        <v>315</v>
      </c>
      <c r="H3" s="1" t="s">
        <v>361</v>
      </c>
    </row>
    <row r="4" spans="1:8" ht="12.75">
      <c r="A4" s="93" t="s">
        <v>7</v>
      </c>
      <c r="B4" s="93" t="s">
        <v>78</v>
      </c>
      <c r="C4" s="301"/>
      <c r="D4" s="180" t="s">
        <v>107</v>
      </c>
      <c r="E4" s="89"/>
      <c r="F4" s="161"/>
      <c r="G4" s="161"/>
      <c r="H4" s="1"/>
    </row>
    <row r="5" spans="1:8" ht="12.75">
      <c r="A5" s="124"/>
      <c r="B5" s="124"/>
      <c r="C5" s="302" t="s">
        <v>108</v>
      </c>
      <c r="D5" s="20" t="s">
        <v>88</v>
      </c>
      <c r="E5" s="89">
        <f>E6</f>
        <v>0</v>
      </c>
      <c r="F5" s="161"/>
      <c r="G5" s="161"/>
      <c r="H5" s="1"/>
    </row>
    <row r="6" spans="1:8" ht="25.5">
      <c r="A6" s="124"/>
      <c r="B6" s="124"/>
      <c r="C6" s="302"/>
      <c r="D6" s="20" t="s">
        <v>365</v>
      </c>
      <c r="E6" s="167"/>
      <c r="F6" s="161">
        <v>559</v>
      </c>
      <c r="G6" s="160">
        <f>SUM(E6:F6)</f>
        <v>559</v>
      </c>
      <c r="H6" s="1">
        <v>559</v>
      </c>
    </row>
    <row r="7" spans="1:8" ht="12.75">
      <c r="A7" s="303"/>
      <c r="B7" s="303"/>
      <c r="C7" s="304"/>
      <c r="D7" s="305" t="s">
        <v>2</v>
      </c>
      <c r="E7" s="280">
        <f>SUM(E6)</f>
        <v>0</v>
      </c>
      <c r="F7" s="306">
        <f>SUM(F6)</f>
        <v>559</v>
      </c>
      <c r="G7" s="307">
        <f>SUM(E7:F7)</f>
        <v>559</v>
      </c>
      <c r="H7" s="306">
        <v>559</v>
      </c>
    </row>
  </sheetData>
  <sheetProtection/>
  <mergeCells count="2">
    <mergeCell ref="A1:G1"/>
    <mergeCell ref="A2:G2"/>
  </mergeCells>
  <printOptions/>
  <pageMargins left="0.7" right="0.7" top="0.75" bottom="0.75" header="0.3" footer="0.3"/>
  <pageSetup fitToHeight="1" fitToWidth="1" horizontalDpi="600" verticalDpi="600" orientation="portrait" paperSize="9" r:id="rId1"/>
  <headerFooter>
    <oddHeader>&amp;L6. melléklet az 5/2022. (V.20.) önk. rendelethez ezer Ft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J64"/>
  <sheetViews>
    <sheetView view="pageLayout" workbookViewId="0" topLeftCell="A46">
      <selection activeCell="B6" sqref="B6"/>
    </sheetView>
  </sheetViews>
  <sheetFormatPr defaultColWidth="9.140625" defaultRowHeight="12.75"/>
  <cols>
    <col min="1" max="1" width="14.57421875" style="0" customWidth="1"/>
    <col min="2" max="2" width="50.8515625" style="282" customWidth="1"/>
    <col min="3" max="3" width="9.140625" style="282" customWidth="1"/>
    <col min="4" max="4" width="9.140625" style="282" hidden="1" customWidth="1"/>
    <col min="5" max="8" width="0" style="0" hidden="1" customWidth="1"/>
  </cols>
  <sheetData>
    <row r="1" spans="1:10" ht="15.75">
      <c r="A1" s="372" t="s">
        <v>278</v>
      </c>
      <c r="B1" s="372"/>
      <c r="C1" s="372"/>
      <c r="D1" s="372"/>
      <c r="E1" s="372"/>
      <c r="F1" s="372"/>
      <c r="G1" s="372"/>
      <c r="H1" s="372"/>
      <c r="I1" s="372"/>
      <c r="J1" s="372"/>
    </row>
    <row r="2" spans="1:10" ht="15.75">
      <c r="A2" s="361" t="s">
        <v>211</v>
      </c>
      <c r="B2" s="361"/>
      <c r="C2" s="361"/>
      <c r="D2" s="361"/>
      <c r="E2" s="361"/>
      <c r="F2" s="361"/>
      <c r="G2" s="361"/>
      <c r="H2" s="361"/>
      <c r="I2" s="361"/>
      <c r="J2" s="361"/>
    </row>
    <row r="3" spans="1:10" s="7" customFormat="1" ht="25.5">
      <c r="A3" s="20"/>
      <c r="B3" s="177" t="s">
        <v>91</v>
      </c>
      <c r="C3" s="267" t="s">
        <v>284</v>
      </c>
      <c r="D3" s="268" t="s">
        <v>310</v>
      </c>
      <c r="E3" s="269" t="s">
        <v>315</v>
      </c>
      <c r="F3" s="268" t="s">
        <v>310</v>
      </c>
      <c r="G3" s="269" t="s">
        <v>326</v>
      </c>
      <c r="H3" s="268" t="s">
        <v>310</v>
      </c>
      <c r="I3" s="289" t="s">
        <v>339</v>
      </c>
      <c r="J3" s="167" t="s">
        <v>361</v>
      </c>
    </row>
    <row r="4" spans="1:10" s="7" customFormat="1" ht="24.75" customHeight="1">
      <c r="A4" s="373" t="s">
        <v>21</v>
      </c>
      <c r="B4" s="374"/>
      <c r="C4" s="263"/>
      <c r="D4" s="257"/>
      <c r="E4" s="257"/>
      <c r="F4" s="257"/>
      <c r="G4" s="257"/>
      <c r="H4" s="257"/>
      <c r="I4" s="290"/>
      <c r="J4" s="181"/>
    </row>
    <row r="5" spans="1:10" s="7" customFormat="1" ht="24.75" customHeight="1">
      <c r="A5" s="379" t="s">
        <v>102</v>
      </c>
      <c r="B5" s="381"/>
      <c r="C5" s="263"/>
      <c r="D5" s="257"/>
      <c r="E5" s="257"/>
      <c r="F5" s="257"/>
      <c r="G5" s="257"/>
      <c r="H5" s="257"/>
      <c r="I5" s="290"/>
      <c r="J5" s="181"/>
    </row>
    <row r="6" spans="1:10" s="15" customFormat="1" ht="24.75" customHeight="1">
      <c r="A6" s="93"/>
      <c r="B6" s="261"/>
      <c r="C6" s="263"/>
      <c r="D6" s="257"/>
      <c r="E6" s="257"/>
      <c r="F6" s="257"/>
      <c r="G6" s="257"/>
      <c r="H6" s="257"/>
      <c r="I6" s="290"/>
      <c r="J6" s="167"/>
    </row>
    <row r="7" spans="1:10" s="15" customFormat="1" ht="24.75" customHeight="1">
      <c r="A7" s="93"/>
      <c r="B7" s="261" t="s">
        <v>190</v>
      </c>
      <c r="C7" s="263">
        <v>50422</v>
      </c>
      <c r="D7" s="257"/>
      <c r="E7" s="257">
        <f aca="true" t="shared" si="0" ref="E7:E21">SUM(C7:D7)</f>
        <v>50422</v>
      </c>
      <c r="F7" s="257">
        <v>-24063</v>
      </c>
      <c r="G7" s="257">
        <f aca="true" t="shared" si="1" ref="G7:G21">SUM(E7:F7)</f>
        <v>26359</v>
      </c>
      <c r="H7" s="257">
        <v>42150</v>
      </c>
      <c r="I7" s="290">
        <f aca="true" t="shared" si="2" ref="I7:I21">SUM(G7:H7)</f>
        <v>68509</v>
      </c>
      <c r="J7" s="167">
        <v>68509</v>
      </c>
    </row>
    <row r="8" spans="1:10" s="15" customFormat="1" ht="24.75" customHeight="1">
      <c r="A8" s="93"/>
      <c r="B8" s="20" t="s">
        <v>269</v>
      </c>
      <c r="C8" s="263">
        <v>109095</v>
      </c>
      <c r="D8" s="257"/>
      <c r="E8" s="257">
        <f t="shared" si="0"/>
        <v>109095</v>
      </c>
      <c r="F8" s="257"/>
      <c r="G8" s="257">
        <f t="shared" si="1"/>
        <v>109095</v>
      </c>
      <c r="H8" s="257"/>
      <c r="I8" s="290">
        <f t="shared" si="2"/>
        <v>109095</v>
      </c>
      <c r="J8" s="167">
        <v>572</v>
      </c>
    </row>
    <row r="9" spans="1:10" s="15" customFormat="1" ht="24.75" customHeight="1">
      <c r="A9" s="93"/>
      <c r="B9" s="271" t="s">
        <v>285</v>
      </c>
      <c r="C9" s="263">
        <v>9</v>
      </c>
      <c r="D9" s="257"/>
      <c r="E9" s="257">
        <f t="shared" si="0"/>
        <v>9</v>
      </c>
      <c r="F9" s="257"/>
      <c r="G9" s="257">
        <f t="shared" si="1"/>
        <v>9</v>
      </c>
      <c r="H9" s="257"/>
      <c r="I9" s="290">
        <f t="shared" si="2"/>
        <v>9</v>
      </c>
      <c r="J9" s="167"/>
    </row>
    <row r="10" spans="1:10" s="15" customFormat="1" ht="24.75" customHeight="1">
      <c r="A10" s="93"/>
      <c r="B10" s="271" t="s">
        <v>286</v>
      </c>
      <c r="C10" s="263">
        <v>9350</v>
      </c>
      <c r="D10" s="257"/>
      <c r="E10" s="257">
        <f t="shared" si="0"/>
        <v>9350</v>
      </c>
      <c r="F10" s="257"/>
      <c r="G10" s="257">
        <f t="shared" si="1"/>
        <v>9350</v>
      </c>
      <c r="H10" s="257">
        <v>-220</v>
      </c>
      <c r="I10" s="290">
        <f t="shared" si="2"/>
        <v>9130</v>
      </c>
      <c r="J10" s="167">
        <v>9130</v>
      </c>
    </row>
    <row r="11" spans="1:10" s="15" customFormat="1" ht="24.75" customHeight="1">
      <c r="A11" s="93"/>
      <c r="B11" s="271" t="s">
        <v>287</v>
      </c>
      <c r="C11" s="263">
        <v>13144</v>
      </c>
      <c r="D11" s="257"/>
      <c r="E11" s="257">
        <f t="shared" si="0"/>
        <v>13144</v>
      </c>
      <c r="F11" s="257"/>
      <c r="G11" s="257">
        <f t="shared" si="1"/>
        <v>13144</v>
      </c>
      <c r="H11" s="257">
        <v>-265</v>
      </c>
      <c r="I11" s="290">
        <f t="shared" si="2"/>
        <v>12879</v>
      </c>
      <c r="J11" s="167"/>
    </row>
    <row r="12" spans="1:10" s="15" customFormat="1" ht="24.75" customHeight="1">
      <c r="A12" s="93"/>
      <c r="B12" s="271" t="s">
        <v>349</v>
      </c>
      <c r="C12" s="263">
        <v>1696</v>
      </c>
      <c r="D12" s="257"/>
      <c r="E12" s="257">
        <f t="shared" si="0"/>
        <v>1696</v>
      </c>
      <c r="F12" s="257"/>
      <c r="G12" s="257">
        <f t="shared" si="1"/>
        <v>1696</v>
      </c>
      <c r="H12" s="257"/>
      <c r="I12" s="290">
        <f t="shared" si="2"/>
        <v>1696</v>
      </c>
      <c r="J12" s="167"/>
    </row>
    <row r="13" spans="1:10" s="15" customFormat="1" ht="24.75" customHeight="1">
      <c r="A13" s="272"/>
      <c r="B13" s="203" t="s">
        <v>328</v>
      </c>
      <c r="C13" s="263"/>
      <c r="D13" s="257">
        <v>5000</v>
      </c>
      <c r="E13" s="257">
        <v>5000</v>
      </c>
      <c r="F13" s="257">
        <v>15000</v>
      </c>
      <c r="G13" s="257">
        <f>SUM(E13:F13)</f>
        <v>20000</v>
      </c>
      <c r="H13" s="257"/>
      <c r="I13" s="290">
        <f t="shared" si="2"/>
        <v>20000</v>
      </c>
      <c r="J13" s="167">
        <v>300</v>
      </c>
    </row>
    <row r="14" spans="1:10" s="15" customFormat="1" ht="24.75" customHeight="1">
      <c r="A14" s="272"/>
      <c r="B14" s="203" t="s">
        <v>329</v>
      </c>
      <c r="C14" s="263"/>
      <c r="D14" s="257"/>
      <c r="E14" s="257"/>
      <c r="F14" s="257">
        <v>27500</v>
      </c>
      <c r="G14" s="257">
        <f>SUM(E14:F14)</f>
        <v>27500</v>
      </c>
      <c r="H14" s="257">
        <v>-445</v>
      </c>
      <c r="I14" s="290">
        <f t="shared" si="2"/>
        <v>27055</v>
      </c>
      <c r="J14" s="167">
        <v>26424</v>
      </c>
    </row>
    <row r="15" spans="1:10" s="15" customFormat="1" ht="24.75" customHeight="1">
      <c r="A15" s="272"/>
      <c r="B15" s="203" t="s">
        <v>330</v>
      </c>
      <c r="C15" s="263"/>
      <c r="D15" s="257"/>
      <c r="E15" s="257"/>
      <c r="F15" s="257">
        <v>4500</v>
      </c>
      <c r="G15" s="257">
        <f>SUM(E15:F15)</f>
        <v>4500</v>
      </c>
      <c r="H15" s="257"/>
      <c r="I15" s="290">
        <f t="shared" si="2"/>
        <v>4500</v>
      </c>
      <c r="J15" s="167"/>
    </row>
    <row r="16" spans="1:10" s="15" customFormat="1" ht="24.75" customHeight="1">
      <c r="A16" s="272"/>
      <c r="B16" s="203" t="s">
        <v>331</v>
      </c>
      <c r="C16" s="263"/>
      <c r="D16" s="257"/>
      <c r="E16" s="257"/>
      <c r="F16" s="257">
        <v>19999</v>
      </c>
      <c r="G16" s="257">
        <f>SUM(E16:F16)</f>
        <v>19999</v>
      </c>
      <c r="H16" s="257"/>
      <c r="I16" s="290">
        <f t="shared" si="2"/>
        <v>19999</v>
      </c>
      <c r="J16" s="167"/>
    </row>
    <row r="17" spans="1:10" s="15" customFormat="1" ht="24.75" customHeight="1">
      <c r="A17" s="272"/>
      <c r="B17" s="203" t="s">
        <v>332</v>
      </c>
      <c r="C17" s="263"/>
      <c r="D17" s="257"/>
      <c r="E17" s="257"/>
      <c r="F17" s="257">
        <v>2000</v>
      </c>
      <c r="G17" s="257">
        <f>SUM(E17:F17)</f>
        <v>2000</v>
      </c>
      <c r="H17" s="257"/>
      <c r="I17" s="290">
        <f t="shared" si="2"/>
        <v>2000</v>
      </c>
      <c r="J17" s="167"/>
    </row>
    <row r="18" spans="1:10" s="15" customFormat="1" ht="24.75" customHeight="1">
      <c r="A18" s="93"/>
      <c r="B18" s="202" t="s">
        <v>350</v>
      </c>
      <c r="C18" s="263"/>
      <c r="D18" s="257"/>
      <c r="E18" s="257"/>
      <c r="F18" s="257"/>
      <c r="G18" s="257"/>
      <c r="H18" s="257">
        <v>1428</v>
      </c>
      <c r="I18" s="290">
        <f>SUM(G18:H18)</f>
        <v>1428</v>
      </c>
      <c r="J18" s="167">
        <v>1428</v>
      </c>
    </row>
    <row r="19" spans="1:10" s="15" customFormat="1" ht="24.75" customHeight="1">
      <c r="A19" s="93"/>
      <c r="B19" s="202" t="s">
        <v>351</v>
      </c>
      <c r="C19" s="263"/>
      <c r="D19" s="257"/>
      <c r="E19" s="257"/>
      <c r="F19" s="257"/>
      <c r="G19" s="257"/>
      <c r="H19" s="257">
        <v>2375</v>
      </c>
      <c r="I19" s="290">
        <f>SUM(G19:H19)</f>
        <v>2375</v>
      </c>
      <c r="J19" s="167">
        <v>2375</v>
      </c>
    </row>
    <row r="20" spans="1:10" s="15" customFormat="1" ht="24.75" customHeight="1">
      <c r="A20" s="272"/>
      <c r="B20" s="284" t="s">
        <v>362</v>
      </c>
      <c r="C20" s="263"/>
      <c r="D20" s="257"/>
      <c r="E20" s="257"/>
      <c r="F20" s="257"/>
      <c r="G20" s="257"/>
      <c r="H20" s="257"/>
      <c r="I20" s="290"/>
      <c r="J20" s="167">
        <v>240</v>
      </c>
    </row>
    <row r="21" spans="1:10" s="7" customFormat="1" ht="24.75" customHeight="1">
      <c r="A21" s="375" t="s">
        <v>212</v>
      </c>
      <c r="B21" s="376"/>
      <c r="C21" s="273">
        <f>SUM(C6:C12)</f>
        <v>183716</v>
      </c>
      <c r="D21" s="274">
        <f>SUM(D6:D19)</f>
        <v>5000</v>
      </c>
      <c r="E21" s="274">
        <f t="shared" si="0"/>
        <v>188716</v>
      </c>
      <c r="F21" s="274">
        <f>SUM(F6:F17)</f>
        <v>44936</v>
      </c>
      <c r="G21" s="274">
        <f t="shared" si="1"/>
        <v>233652</v>
      </c>
      <c r="H21" s="274">
        <f>SUM(H6:H19)</f>
        <v>45023</v>
      </c>
      <c r="I21" s="273">
        <f t="shared" si="2"/>
        <v>278675</v>
      </c>
      <c r="J21" s="251">
        <f>SUM(J7:J20)</f>
        <v>108978</v>
      </c>
    </row>
    <row r="22" spans="1:10" s="7" customFormat="1" ht="24.75" customHeight="1">
      <c r="A22" s="379"/>
      <c r="B22" s="380"/>
      <c r="C22" s="15"/>
      <c r="D22" s="257"/>
      <c r="E22" s="257"/>
      <c r="F22" s="257"/>
      <c r="G22" s="257"/>
      <c r="H22" s="257"/>
      <c r="I22" s="290"/>
      <c r="J22" s="181"/>
    </row>
    <row r="23" spans="1:10" s="7" customFormat="1" ht="24.75" customHeight="1">
      <c r="A23" s="373" t="s">
        <v>87</v>
      </c>
      <c r="B23" s="374"/>
      <c r="C23" s="263"/>
      <c r="D23" s="257"/>
      <c r="E23" s="257"/>
      <c r="F23" s="257"/>
      <c r="G23" s="257"/>
      <c r="H23" s="257"/>
      <c r="I23" s="290"/>
      <c r="J23" s="181"/>
    </row>
    <row r="24" spans="1:10" s="7" customFormat="1" ht="24.75" customHeight="1">
      <c r="A24" s="373" t="s">
        <v>102</v>
      </c>
      <c r="B24" s="374"/>
      <c r="C24" s="263"/>
      <c r="D24" s="257"/>
      <c r="E24" s="257"/>
      <c r="F24" s="257"/>
      <c r="G24" s="257"/>
      <c r="H24" s="257"/>
      <c r="I24" s="290"/>
      <c r="J24" s="181"/>
    </row>
    <row r="25" spans="1:10" s="7" customFormat="1" ht="24.75" customHeight="1">
      <c r="A25" s="275"/>
      <c r="B25" s="276" t="s">
        <v>213</v>
      </c>
      <c r="C25" s="263">
        <v>1500</v>
      </c>
      <c r="D25" s="257"/>
      <c r="E25" s="257">
        <f>SUM(C25:D25)</f>
        <v>1500</v>
      </c>
      <c r="F25" s="257"/>
      <c r="G25" s="257">
        <f>SUM(E25:F25)</f>
        <v>1500</v>
      </c>
      <c r="H25" s="257"/>
      <c r="I25" s="290">
        <f>SUM(G25:H25)</f>
        <v>1500</v>
      </c>
      <c r="J25" s="181">
        <v>1747</v>
      </c>
    </row>
    <row r="26" spans="1:10" s="7" customFormat="1" ht="24.75" customHeight="1">
      <c r="A26" s="275"/>
      <c r="B26" s="261" t="s">
        <v>288</v>
      </c>
      <c r="C26" s="263">
        <v>122253</v>
      </c>
      <c r="D26" s="257"/>
      <c r="E26" s="257">
        <f aca="true" t="shared" si="3" ref="E26:E38">SUM(C26:D26)</f>
        <v>122253</v>
      </c>
      <c r="F26" s="257">
        <v>-12213</v>
      </c>
      <c r="G26" s="257">
        <f aca="true" t="shared" si="4" ref="G26:G38">SUM(E26:F26)</f>
        <v>110040</v>
      </c>
      <c r="H26" s="257"/>
      <c r="I26" s="290">
        <f aca="true" t="shared" si="5" ref="I26:I38">SUM(G26:H26)</f>
        <v>110040</v>
      </c>
      <c r="J26" s="181">
        <v>45885</v>
      </c>
    </row>
    <row r="27" spans="1:10" s="7" customFormat="1" ht="24.75" customHeight="1">
      <c r="A27" s="275"/>
      <c r="B27" s="261" t="s">
        <v>289</v>
      </c>
      <c r="C27" s="263">
        <v>121272</v>
      </c>
      <c r="D27" s="257"/>
      <c r="E27" s="257">
        <f t="shared" si="3"/>
        <v>121272</v>
      </c>
      <c r="F27" s="257"/>
      <c r="G27" s="257">
        <f t="shared" si="4"/>
        <v>121272</v>
      </c>
      <c r="H27" s="257">
        <v>-16573</v>
      </c>
      <c r="I27" s="290">
        <f t="shared" si="5"/>
        <v>104699</v>
      </c>
      <c r="J27" s="181">
        <v>78593</v>
      </c>
    </row>
    <row r="28" spans="1:10" s="7" customFormat="1" ht="24.75" customHeight="1">
      <c r="A28" s="275"/>
      <c r="B28" s="277" t="s">
        <v>290</v>
      </c>
      <c r="C28" s="263">
        <v>637</v>
      </c>
      <c r="D28" s="257"/>
      <c r="E28" s="257">
        <f t="shared" si="3"/>
        <v>637</v>
      </c>
      <c r="F28" s="257"/>
      <c r="G28" s="257">
        <f t="shared" si="4"/>
        <v>637</v>
      </c>
      <c r="H28" s="257"/>
      <c r="I28" s="290">
        <f t="shared" si="5"/>
        <v>637</v>
      </c>
      <c r="J28" s="181">
        <v>637</v>
      </c>
    </row>
    <row r="29" spans="1:10" s="7" customFormat="1" ht="24.75" customHeight="1">
      <c r="A29" s="275"/>
      <c r="B29" s="261" t="s">
        <v>188</v>
      </c>
      <c r="C29" s="263">
        <v>10173</v>
      </c>
      <c r="D29" s="257"/>
      <c r="E29" s="257">
        <f t="shared" si="3"/>
        <v>10173</v>
      </c>
      <c r="F29" s="257"/>
      <c r="G29" s="257">
        <f t="shared" si="4"/>
        <v>10173</v>
      </c>
      <c r="H29" s="257">
        <v>-4210</v>
      </c>
      <c r="I29" s="290">
        <f t="shared" si="5"/>
        <v>5963</v>
      </c>
      <c r="J29" s="181">
        <v>5963</v>
      </c>
    </row>
    <row r="30" spans="1:10" s="7" customFormat="1" ht="24.75" customHeight="1">
      <c r="A30" s="275"/>
      <c r="B30" s="261" t="s">
        <v>189</v>
      </c>
      <c r="C30" s="263">
        <v>1405</v>
      </c>
      <c r="D30" s="257"/>
      <c r="E30" s="257">
        <f t="shared" si="3"/>
        <v>1405</v>
      </c>
      <c r="F30" s="257"/>
      <c r="G30" s="257">
        <f t="shared" si="4"/>
        <v>1405</v>
      </c>
      <c r="H30" s="257"/>
      <c r="I30" s="290">
        <f t="shared" si="5"/>
        <v>1405</v>
      </c>
      <c r="J30" s="181"/>
    </row>
    <row r="31" spans="1:10" s="7" customFormat="1" ht="24.75" customHeight="1">
      <c r="A31" s="275"/>
      <c r="B31" s="261" t="s">
        <v>190</v>
      </c>
      <c r="C31" s="263">
        <v>228449</v>
      </c>
      <c r="D31" s="257"/>
      <c r="E31" s="257">
        <f t="shared" si="3"/>
        <v>228449</v>
      </c>
      <c r="F31" s="257"/>
      <c r="G31" s="257">
        <f t="shared" si="4"/>
        <v>228449</v>
      </c>
      <c r="H31" s="257">
        <v>-50063</v>
      </c>
      <c r="I31" s="290">
        <f t="shared" si="5"/>
        <v>178386</v>
      </c>
      <c r="J31" s="181">
        <v>178386</v>
      </c>
    </row>
    <row r="32" spans="1:10" s="7" customFormat="1" ht="24.75" customHeight="1">
      <c r="A32" s="275"/>
      <c r="B32" s="278" t="s">
        <v>269</v>
      </c>
      <c r="C32" s="263">
        <v>143231</v>
      </c>
      <c r="D32" s="257"/>
      <c r="E32" s="257">
        <f t="shared" si="3"/>
        <v>143231</v>
      </c>
      <c r="F32" s="257">
        <v>15384</v>
      </c>
      <c r="G32" s="257">
        <f t="shared" si="4"/>
        <v>158615</v>
      </c>
      <c r="H32" s="257">
        <v>-15398</v>
      </c>
      <c r="I32" s="290">
        <f t="shared" si="5"/>
        <v>143217</v>
      </c>
      <c r="J32" s="181">
        <v>57771</v>
      </c>
    </row>
    <row r="33" spans="1:10" s="7" customFormat="1" ht="24.75" customHeight="1">
      <c r="A33" s="275"/>
      <c r="B33" s="278" t="s">
        <v>270</v>
      </c>
      <c r="C33" s="263">
        <v>3000</v>
      </c>
      <c r="D33" s="257"/>
      <c r="E33" s="257">
        <f t="shared" si="3"/>
        <v>3000</v>
      </c>
      <c r="F33" s="257"/>
      <c r="G33" s="257">
        <f t="shared" si="4"/>
        <v>3000</v>
      </c>
      <c r="H33" s="257">
        <v>683</v>
      </c>
      <c r="I33" s="290">
        <f t="shared" si="5"/>
        <v>3683</v>
      </c>
      <c r="J33" s="181">
        <v>3683</v>
      </c>
    </row>
    <row r="34" spans="1:10" s="7" customFormat="1" ht="24.75" customHeight="1">
      <c r="A34" s="275"/>
      <c r="B34" s="278" t="s">
        <v>271</v>
      </c>
      <c r="C34" s="263">
        <v>2000</v>
      </c>
      <c r="D34" s="257"/>
      <c r="E34" s="257">
        <f t="shared" si="3"/>
        <v>2000</v>
      </c>
      <c r="F34" s="257"/>
      <c r="G34" s="257">
        <f t="shared" si="4"/>
        <v>2000</v>
      </c>
      <c r="H34" s="257">
        <v>-2000</v>
      </c>
      <c r="I34" s="290">
        <f t="shared" si="5"/>
        <v>0</v>
      </c>
      <c r="J34" s="181"/>
    </row>
    <row r="35" spans="1:10" s="7" customFormat="1" ht="24.75" customHeight="1">
      <c r="A35" s="275"/>
      <c r="B35" s="20" t="s">
        <v>291</v>
      </c>
      <c r="C35" s="263">
        <v>11837</v>
      </c>
      <c r="D35" s="257"/>
      <c r="E35" s="257">
        <f t="shared" si="3"/>
        <v>11837</v>
      </c>
      <c r="F35" s="257"/>
      <c r="G35" s="257">
        <f t="shared" si="4"/>
        <v>11837</v>
      </c>
      <c r="H35" s="257">
        <v>3069</v>
      </c>
      <c r="I35" s="290">
        <f t="shared" si="5"/>
        <v>14906</v>
      </c>
      <c r="J35" s="181">
        <v>14906</v>
      </c>
    </row>
    <row r="36" spans="1:10" s="7" customFormat="1" ht="24.75" customHeight="1">
      <c r="A36" s="275"/>
      <c r="B36" s="261" t="s">
        <v>292</v>
      </c>
      <c r="C36" s="263">
        <v>1100</v>
      </c>
      <c r="D36" s="257"/>
      <c r="E36" s="257">
        <f t="shared" si="3"/>
        <v>1100</v>
      </c>
      <c r="F36" s="257"/>
      <c r="G36" s="257">
        <f t="shared" si="4"/>
        <v>1100</v>
      </c>
      <c r="H36" s="257"/>
      <c r="I36" s="290">
        <f t="shared" si="5"/>
        <v>1100</v>
      </c>
      <c r="J36" s="181">
        <v>220</v>
      </c>
    </row>
    <row r="37" spans="1:10" s="7" customFormat="1" ht="24.75" customHeight="1">
      <c r="A37" s="275"/>
      <c r="B37" s="261" t="s">
        <v>293</v>
      </c>
      <c r="C37" s="263">
        <v>2000</v>
      </c>
      <c r="D37" s="257"/>
      <c r="E37" s="257">
        <f t="shared" si="3"/>
        <v>2000</v>
      </c>
      <c r="F37" s="257"/>
      <c r="G37" s="257">
        <f t="shared" si="4"/>
        <v>2000</v>
      </c>
      <c r="H37" s="257">
        <v>-2000</v>
      </c>
      <c r="I37" s="290">
        <f t="shared" si="5"/>
        <v>0</v>
      </c>
      <c r="J37" s="181"/>
    </row>
    <row r="38" spans="1:10" s="7" customFormat="1" ht="24.75" customHeight="1">
      <c r="A38" s="275"/>
      <c r="B38" s="261" t="s">
        <v>294</v>
      </c>
      <c r="C38" s="263">
        <v>1800</v>
      </c>
      <c r="D38" s="257"/>
      <c r="E38" s="257">
        <f t="shared" si="3"/>
        <v>1800</v>
      </c>
      <c r="F38" s="257"/>
      <c r="G38" s="257">
        <f t="shared" si="4"/>
        <v>1800</v>
      </c>
      <c r="H38" s="257"/>
      <c r="I38" s="290">
        <f t="shared" si="5"/>
        <v>1800</v>
      </c>
      <c r="J38" s="181"/>
    </row>
    <row r="39" spans="1:10" s="7" customFormat="1" ht="24.75" customHeight="1">
      <c r="A39" s="275"/>
      <c r="B39" s="261" t="s">
        <v>333</v>
      </c>
      <c r="C39" s="263"/>
      <c r="D39" s="257"/>
      <c r="E39" s="257"/>
      <c r="F39" s="257">
        <v>3128</v>
      </c>
      <c r="G39" s="257">
        <f>SUM(E39:F39)</f>
        <v>3128</v>
      </c>
      <c r="H39" s="257"/>
      <c r="I39" s="290">
        <f aca="true" t="shared" si="6" ref="I39:I46">SUM(G39:H39)</f>
        <v>3128</v>
      </c>
      <c r="J39" s="181"/>
    </row>
    <row r="40" spans="1:10" s="7" customFormat="1" ht="24.75" customHeight="1">
      <c r="A40" s="275"/>
      <c r="B40" s="261" t="s">
        <v>352</v>
      </c>
      <c r="C40" s="263"/>
      <c r="D40" s="257"/>
      <c r="E40" s="257"/>
      <c r="F40" s="257">
        <v>3000</v>
      </c>
      <c r="G40" s="257">
        <f>SUM(E40:F40)</f>
        <v>3000</v>
      </c>
      <c r="H40" s="257"/>
      <c r="I40" s="290">
        <f t="shared" si="6"/>
        <v>3000</v>
      </c>
      <c r="J40" s="181">
        <v>3000</v>
      </c>
    </row>
    <row r="41" spans="1:10" s="7" customFormat="1" ht="24.75" customHeight="1">
      <c r="A41" s="275"/>
      <c r="B41" s="203" t="s">
        <v>353</v>
      </c>
      <c r="C41" s="263"/>
      <c r="D41" s="257"/>
      <c r="E41" s="257"/>
      <c r="F41" s="257"/>
      <c r="G41" s="257"/>
      <c r="H41" s="257">
        <v>9000</v>
      </c>
      <c r="I41" s="290">
        <f t="shared" si="6"/>
        <v>9000</v>
      </c>
      <c r="J41" s="181">
        <v>9000</v>
      </c>
    </row>
    <row r="42" spans="1:10" s="7" customFormat="1" ht="24.75" customHeight="1">
      <c r="A42" s="275"/>
      <c r="B42" s="261" t="s">
        <v>354</v>
      </c>
      <c r="C42" s="263"/>
      <c r="D42" s="257"/>
      <c r="E42" s="257"/>
      <c r="F42" s="257"/>
      <c r="G42" s="257"/>
      <c r="H42" s="257">
        <v>6022</v>
      </c>
      <c r="I42" s="290">
        <f t="shared" si="6"/>
        <v>6022</v>
      </c>
      <c r="J42" s="181">
        <v>6022</v>
      </c>
    </row>
    <row r="43" spans="1:10" s="7" customFormat="1" ht="24.75" customHeight="1">
      <c r="A43" s="275"/>
      <c r="B43" s="1" t="s">
        <v>355</v>
      </c>
      <c r="C43" s="263"/>
      <c r="D43" s="257"/>
      <c r="E43" s="257"/>
      <c r="F43" s="257"/>
      <c r="G43" s="257"/>
      <c r="H43" s="257">
        <v>1085</v>
      </c>
      <c r="I43" s="290">
        <f t="shared" si="6"/>
        <v>1085</v>
      </c>
      <c r="J43" s="181">
        <v>1085</v>
      </c>
    </row>
    <row r="44" spans="1:10" s="7" customFormat="1" ht="24.75" customHeight="1">
      <c r="A44" s="275"/>
      <c r="B44" s="203" t="s">
        <v>356</v>
      </c>
      <c r="C44" s="263"/>
      <c r="D44" s="257"/>
      <c r="E44" s="257"/>
      <c r="F44" s="257"/>
      <c r="G44" s="257"/>
      <c r="H44" s="257">
        <v>635</v>
      </c>
      <c r="I44" s="290">
        <f t="shared" si="6"/>
        <v>635</v>
      </c>
      <c r="J44" s="181">
        <v>635</v>
      </c>
    </row>
    <row r="45" spans="1:10" s="7" customFormat="1" ht="24.75" customHeight="1">
      <c r="A45" s="275"/>
      <c r="B45" s="271" t="s">
        <v>287</v>
      </c>
      <c r="C45" s="263"/>
      <c r="D45" s="257"/>
      <c r="E45" s="257"/>
      <c r="F45" s="257"/>
      <c r="G45" s="257"/>
      <c r="H45" s="257">
        <v>265</v>
      </c>
      <c r="I45" s="290">
        <f t="shared" si="6"/>
        <v>265</v>
      </c>
      <c r="J45" s="181">
        <v>265</v>
      </c>
    </row>
    <row r="46" spans="1:10" s="7" customFormat="1" ht="24.75" customHeight="1">
      <c r="A46" s="275"/>
      <c r="B46" s="203" t="s">
        <v>329</v>
      </c>
      <c r="C46" s="263"/>
      <c r="D46" s="257"/>
      <c r="E46" s="257"/>
      <c r="F46" s="257"/>
      <c r="G46" s="257"/>
      <c r="H46" s="257">
        <v>445</v>
      </c>
      <c r="I46" s="290">
        <f t="shared" si="6"/>
        <v>445</v>
      </c>
      <c r="J46" s="181">
        <v>445</v>
      </c>
    </row>
    <row r="47" spans="1:10" s="7" customFormat="1" ht="24.75" customHeight="1">
      <c r="A47" s="270"/>
      <c r="B47" s="283"/>
      <c r="C47" s="263"/>
      <c r="D47" s="257"/>
      <c r="E47" s="257"/>
      <c r="F47" s="257"/>
      <c r="G47" s="257"/>
      <c r="H47" s="257"/>
      <c r="I47" s="290"/>
      <c r="J47" s="181"/>
    </row>
    <row r="48" spans="1:10" s="7" customFormat="1" ht="24.75" customHeight="1">
      <c r="A48" s="270" t="s">
        <v>110</v>
      </c>
      <c r="B48" s="283"/>
      <c r="C48" s="263"/>
      <c r="D48" s="257"/>
      <c r="E48" s="257"/>
      <c r="F48" s="257"/>
      <c r="G48" s="257"/>
      <c r="H48" s="257"/>
      <c r="I48" s="290"/>
      <c r="J48" s="181"/>
    </row>
    <row r="49" spans="1:10" s="7" customFormat="1" ht="24.75" customHeight="1">
      <c r="A49" s="270"/>
      <c r="B49" s="284" t="s">
        <v>357</v>
      </c>
      <c r="C49" s="263">
        <v>1000</v>
      </c>
      <c r="D49" s="257"/>
      <c r="E49" s="257">
        <v>1000</v>
      </c>
      <c r="F49" s="257"/>
      <c r="G49" s="257">
        <v>1000</v>
      </c>
      <c r="H49" s="257"/>
      <c r="I49" s="290">
        <v>1000</v>
      </c>
      <c r="J49" s="181">
        <v>88</v>
      </c>
    </row>
    <row r="50" spans="1:10" s="7" customFormat="1" ht="24.75" customHeight="1">
      <c r="A50" s="270"/>
      <c r="B50" s="284" t="s">
        <v>359</v>
      </c>
      <c r="C50" s="263"/>
      <c r="D50" s="257"/>
      <c r="E50" s="257"/>
      <c r="F50" s="257"/>
      <c r="G50" s="257"/>
      <c r="H50" s="257">
        <v>1954</v>
      </c>
      <c r="I50" s="290">
        <v>1954</v>
      </c>
      <c r="J50" s="181">
        <v>2692</v>
      </c>
    </row>
    <row r="51" spans="1:10" s="7" customFormat="1" ht="24.75" customHeight="1">
      <c r="A51" s="275"/>
      <c r="B51" s="202" t="s">
        <v>363</v>
      </c>
      <c r="C51" s="263"/>
      <c r="D51" s="257"/>
      <c r="E51" s="257"/>
      <c r="F51" s="257"/>
      <c r="G51" s="257"/>
      <c r="H51" s="257"/>
      <c r="I51" s="290"/>
      <c r="J51" s="181">
        <v>156</v>
      </c>
    </row>
    <row r="52" spans="1:10" s="7" customFormat="1" ht="24.75" customHeight="1">
      <c r="A52" s="275"/>
      <c r="B52" s="203"/>
      <c r="C52" s="263"/>
      <c r="D52" s="257"/>
      <c r="E52" s="257"/>
      <c r="F52" s="257"/>
      <c r="G52" s="257"/>
      <c r="H52" s="257"/>
      <c r="I52" s="290"/>
      <c r="J52" s="181"/>
    </row>
    <row r="53" spans="1:10" s="7" customFormat="1" ht="24.75" customHeight="1">
      <c r="A53" s="270" t="s">
        <v>358</v>
      </c>
      <c r="B53" s="283"/>
      <c r="C53" s="263"/>
      <c r="D53" s="257"/>
      <c r="E53" s="257"/>
      <c r="F53" s="257"/>
      <c r="G53" s="257"/>
      <c r="H53" s="257"/>
      <c r="I53" s="290"/>
      <c r="J53" s="181"/>
    </row>
    <row r="54" spans="1:10" s="7" customFormat="1" ht="24.75" customHeight="1">
      <c r="A54" s="270"/>
      <c r="B54" s="261" t="s">
        <v>296</v>
      </c>
      <c r="C54" s="263">
        <v>885</v>
      </c>
      <c r="D54" s="257">
        <v>509</v>
      </c>
      <c r="E54" s="257">
        <f>SUM(C54:D54)</f>
        <v>1394</v>
      </c>
      <c r="F54" s="257"/>
      <c r="G54" s="257">
        <v>1394</v>
      </c>
      <c r="H54" s="257">
        <v>223</v>
      </c>
      <c r="I54" s="290">
        <f>SUM(G54:H54)</f>
        <v>1617</v>
      </c>
      <c r="J54" s="181">
        <v>1617</v>
      </c>
    </row>
    <row r="55" spans="1:10" s="7" customFormat="1" ht="24.75" customHeight="1">
      <c r="A55" s="270"/>
      <c r="B55" s="261" t="s">
        <v>327</v>
      </c>
      <c r="C55" s="263"/>
      <c r="D55" s="257"/>
      <c r="E55" s="257"/>
      <c r="F55" s="257">
        <v>3260</v>
      </c>
      <c r="G55" s="257">
        <v>3260</v>
      </c>
      <c r="H55" s="257"/>
      <c r="I55" s="290">
        <f>SUM(G55:H55)</f>
        <v>3260</v>
      </c>
      <c r="J55" s="181">
        <v>3260</v>
      </c>
    </row>
    <row r="56" spans="1:10" s="7" customFormat="1" ht="24.75" customHeight="1">
      <c r="A56" s="270"/>
      <c r="B56" s="283"/>
      <c r="C56" s="263"/>
      <c r="D56" s="257"/>
      <c r="E56" s="257"/>
      <c r="F56" s="257"/>
      <c r="G56" s="257"/>
      <c r="H56" s="257"/>
      <c r="I56" s="290"/>
      <c r="J56" s="181"/>
    </row>
    <row r="57" spans="1:10" s="7" customFormat="1" ht="24.75" customHeight="1">
      <c r="A57" s="375" t="s">
        <v>214</v>
      </c>
      <c r="B57" s="376"/>
      <c r="C57" s="279">
        <f>SUM(C25:C55)</f>
        <v>652542</v>
      </c>
      <c r="D57" s="279">
        <f aca="true" t="shared" si="7" ref="D57:I57">SUM(D25:D55)</f>
        <v>509</v>
      </c>
      <c r="E57" s="279">
        <f t="shared" si="7"/>
        <v>653051</v>
      </c>
      <c r="F57" s="279">
        <f t="shared" si="7"/>
        <v>12559</v>
      </c>
      <c r="G57" s="279">
        <f t="shared" si="7"/>
        <v>665610</v>
      </c>
      <c r="H57" s="279">
        <f t="shared" si="7"/>
        <v>-66863</v>
      </c>
      <c r="I57" s="279">
        <f t="shared" si="7"/>
        <v>598747</v>
      </c>
      <c r="J57" s="251">
        <f>SUM(J25:J56)</f>
        <v>416056</v>
      </c>
    </row>
    <row r="58" spans="1:10" s="7" customFormat="1" ht="24.75" customHeight="1">
      <c r="A58" s="377" t="s">
        <v>215</v>
      </c>
      <c r="B58" s="378"/>
      <c r="C58" s="280">
        <f>C21+C57</f>
        <v>836258</v>
      </c>
      <c r="D58" s="281">
        <f>D21+D57</f>
        <v>5509</v>
      </c>
      <c r="E58" s="281">
        <f>SUM(C58:D58)</f>
        <v>841767</v>
      </c>
      <c r="F58" s="281">
        <f>F21+F57</f>
        <v>57495</v>
      </c>
      <c r="G58" s="281">
        <f>SUM(E58:F58)</f>
        <v>899262</v>
      </c>
      <c r="H58" s="281">
        <f>H21+H57</f>
        <v>-21840</v>
      </c>
      <c r="I58" s="291">
        <f>SUM(G58:H58)</f>
        <v>877422</v>
      </c>
      <c r="J58" s="280">
        <f>J57+J21</f>
        <v>525034</v>
      </c>
    </row>
    <row r="59" ht="12.75">
      <c r="A59" s="36"/>
    </row>
    <row r="60" ht="12.75">
      <c r="A60" s="36"/>
    </row>
    <row r="61" ht="12.75">
      <c r="A61" s="36"/>
    </row>
    <row r="62" ht="12.75">
      <c r="A62" s="36"/>
    </row>
    <row r="63" ht="12.75">
      <c r="A63" s="36"/>
    </row>
    <row r="64" ht="12.75">
      <c r="A64" s="36"/>
    </row>
  </sheetData>
  <sheetProtection/>
  <mergeCells count="10">
    <mergeCell ref="A1:J1"/>
    <mergeCell ref="A2:J2"/>
    <mergeCell ref="A24:B24"/>
    <mergeCell ref="A57:B57"/>
    <mergeCell ref="A58:B58"/>
    <mergeCell ref="A23:B23"/>
    <mergeCell ref="A22:B22"/>
    <mergeCell ref="A4:B4"/>
    <mergeCell ref="A5:B5"/>
    <mergeCell ref="A21:B2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2" r:id="rId1"/>
  <headerFooter>
    <oddHeader>&amp;L7. melléklet az 5/2022. (V.20.) önk. rendelethez ezer Ft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karsai.anita</dc:creator>
  <cp:keywords/>
  <dc:description/>
  <cp:lastModifiedBy>timar.livia</cp:lastModifiedBy>
  <cp:lastPrinted>2022-05-17T14:17:44Z</cp:lastPrinted>
  <dcterms:created xsi:type="dcterms:W3CDTF">2005-02-03T09:30:35Z</dcterms:created>
  <dcterms:modified xsi:type="dcterms:W3CDTF">2022-05-17T14:19:36Z</dcterms:modified>
  <cp:category/>
  <cp:version/>
  <cp:contentType/>
  <cp:contentStatus/>
</cp:coreProperties>
</file>