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60" firstSheet="10" activeTab="18"/>
  </bookViews>
  <sheets>
    <sheet name="Előterjesztés" sheetId="1" r:id="rId1"/>
    <sheet name="Rendelet" sheetId="2" r:id="rId2"/>
    <sheet name="Bevétel" sheetId="3" r:id="rId3"/>
    <sheet name="Bevétel1a" sheetId="4" r:id="rId4"/>
    <sheet name="Kiadás2" sheetId="5" r:id="rId5"/>
    <sheet name="Kiadás2a" sheetId="6" r:id="rId6"/>
    <sheet name="Műk.tám." sheetId="7" r:id="rId7"/>
    <sheet name="Felhalm. támogatás" sheetId="8" r:id="rId8"/>
    <sheet name="Felhalm.kiadások" sheetId="9" r:id="rId9"/>
    <sheet name="Létszám" sheetId="10" r:id="rId10"/>
    <sheet name="EU-s pályázatok" sheetId="11" r:id="rId11"/>
    <sheet name="Kötváll" sheetId="12" r:id="rId12"/>
    <sheet name="Tartalékok" sheetId="13" r:id="rId13"/>
    <sheet name="Fin.ütem" sheetId="14" r:id="rId14"/>
    <sheet name="Közv.tám." sheetId="15" r:id="rId15"/>
    <sheet name="Állami" sheetId="16" r:id="rId16"/>
    <sheet name="Int.fin." sheetId="17" r:id="rId17"/>
    <sheet name="Előir.felh." sheetId="18" r:id="rId18"/>
    <sheet name="Mérleg" sheetId="19" r:id="rId19"/>
    <sheet name="Felh.tám." sheetId="20" state="hidden" r:id="rId20"/>
    <sheet name="Mérleg15" sheetId="21" state="hidden" r:id="rId21"/>
  </sheets>
  <definedNames>
    <definedName name="_xlnm.Print_Area" localSheetId="2">'Bevétel'!$A$1:$L$37</definedName>
    <definedName name="_xlnm.Print_Area" localSheetId="10">'EU-s pályázatok'!$A$1:$G$316</definedName>
    <definedName name="_xlnm.Print_Area" localSheetId="4">'Kiadás2'!$A$1:$L$23</definedName>
    <definedName name="_xlnm.Print_Area" localSheetId="5">'Kiadás2a'!$A$1:$L$72</definedName>
  </definedNames>
  <calcPr fullCalcOnLoad="1"/>
</workbook>
</file>

<file path=xl/sharedStrings.xml><?xml version="1.0" encoding="utf-8"?>
<sst xmlns="http://schemas.openxmlformats.org/spreadsheetml/2006/main" count="1082" uniqueCount="502">
  <si>
    <t>Dologi kiadások</t>
  </si>
  <si>
    <t>Felhalmozási kiadások</t>
  </si>
  <si>
    <t>Összesen</t>
  </si>
  <si>
    <t>Személyi kiadások</t>
  </si>
  <si>
    <t>Iparűzési adó</t>
  </si>
  <si>
    <t>Gépjárműadó</t>
  </si>
  <si>
    <t>I.</t>
  </si>
  <si>
    <t>II.</t>
  </si>
  <si>
    <t>III.</t>
  </si>
  <si>
    <t>IV.</t>
  </si>
  <si>
    <t>V.</t>
  </si>
  <si>
    <t>VII.</t>
  </si>
  <si>
    <t>VIII.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</si>
  <si>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</si>
  <si>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</si>
  <si>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</si>
  <si>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</si>
  <si>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</si>
  <si>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</si>
  <si>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</si>
  <si>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>VI.</t>
  </si>
  <si>
    <t>Felújítások</t>
  </si>
  <si>
    <t>Az önkormányzat költségvetési főösszege bevételi forrásonként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</si>
  <si>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</si>
  <si>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</si>
  <si>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</si>
  <si>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</si>
  <si>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</si>
  <si>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B111</t>
  </si>
  <si>
    <t>B112</t>
  </si>
  <si>
    <t>B113</t>
  </si>
  <si>
    <t>B114</t>
  </si>
  <si>
    <t>B115</t>
  </si>
  <si>
    <t>B1</t>
  </si>
  <si>
    <t>Működési célú támogatások államháztartáson belülről</t>
  </si>
  <si>
    <t>Felhalmozási célú támogatások államháztartáson belülről</t>
  </si>
  <si>
    <t>B2</t>
  </si>
  <si>
    <t>B21</t>
  </si>
  <si>
    <t>Felhalmozási célú önkormányzati támogatás</t>
  </si>
  <si>
    <t>B3</t>
  </si>
  <si>
    <t>Közhatalmi bevételek</t>
  </si>
  <si>
    <t>B4</t>
  </si>
  <si>
    <t>Működési bevételek</t>
  </si>
  <si>
    <t>B408</t>
  </si>
  <si>
    <t>Ebből kamatbevételek</t>
  </si>
  <si>
    <t>B5</t>
  </si>
  <si>
    <t>Felhalmozási bevételek</t>
  </si>
  <si>
    <t>B6</t>
  </si>
  <si>
    <t>Működési célú átvett pénzeszközök</t>
  </si>
  <si>
    <t>Egyéb működési célú átvett pénzeszközök</t>
  </si>
  <si>
    <t>B63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</si>
  <si>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</si>
  <si>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</si>
  <si>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</si>
  <si>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</si>
  <si>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</si>
  <si>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</t>
  </si>
  <si>
    <t>B8131</t>
  </si>
  <si>
    <t>Előző év költségvetési maradványának igénybevétele</t>
  </si>
  <si>
    <t>B34</t>
  </si>
  <si>
    <t>Vagyoni tipusú adók</t>
  </si>
  <si>
    <t>Magánszemélyek kommunális adója</t>
  </si>
  <si>
    <t>B35</t>
  </si>
  <si>
    <t>B36</t>
  </si>
  <si>
    <t>Egyéb közhatalmi bevételek</t>
  </si>
  <si>
    <t>Igazgatási szolg.díjak, egyéb bírságok, pótlékok</t>
  </si>
  <si>
    <t>B16</t>
  </si>
  <si>
    <t>Egyéb működési célú támogatások bevételei államháztartáson belülről</t>
  </si>
  <si>
    <t>B25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</si>
  <si>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</si>
  <si>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</si>
  <si>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</si>
  <si>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</si>
  <si>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</si>
  <si>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</si>
  <si>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</si>
  <si>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</si>
  <si>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</si>
  <si>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</si>
  <si>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</si>
  <si>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</si>
  <si>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</si>
  <si>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</si>
  <si>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</si>
  <si>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K511</t>
  </si>
  <si>
    <t>K512</t>
  </si>
  <si>
    <t>Ebből: Tartalékok</t>
  </si>
  <si>
    <t>Beruházások</t>
  </si>
  <si>
    <t>Egyéb felhalmozási célú kiadások</t>
  </si>
  <si>
    <t>Ebből: Egyéb felhalmozási célú támogatások államháztartáson kívülre</t>
  </si>
  <si>
    <t>K88</t>
  </si>
  <si>
    <t>Megnevezés</t>
  </si>
  <si>
    <t>Termékek és szolgáltatások adói</t>
  </si>
  <si>
    <t>B62</t>
  </si>
  <si>
    <t>Működési célú kölcsönök</t>
  </si>
  <si>
    <t>Felhalmozási célú kölcsönök</t>
  </si>
  <si>
    <t>B354</t>
  </si>
  <si>
    <t>B31</t>
  </si>
  <si>
    <t>Jövedelemadók</t>
  </si>
  <si>
    <t>Termőföld bérbeadásából származó jövedelemadó</t>
  </si>
  <si>
    <t>B311</t>
  </si>
  <si>
    <t>Talajterhelési díj</t>
  </si>
  <si>
    <t>Önkormányzat</t>
  </si>
  <si>
    <t>Személyi juttatások</t>
  </si>
  <si>
    <t>Munkaadókat terhelő járulékok</t>
  </si>
  <si>
    <t>Ellátottak pénzbeli juttatása</t>
  </si>
  <si>
    <t>Egyéb felhalmozási támogatások</t>
  </si>
  <si>
    <t>Egyéb felhalmozási kiadások</t>
  </si>
  <si>
    <t>K84</t>
  </si>
  <si>
    <t>Az önkormányzat költségvetési bevétele intézményenként</t>
  </si>
  <si>
    <t>Kondorosi Közös Önkormányzati Hivatal</t>
  </si>
  <si>
    <t>Dérczy Ferenc Könyvtár és Közművelődési Intézmény</t>
  </si>
  <si>
    <t>Mindösszesen</t>
  </si>
  <si>
    <t>Önkormányzat összesen</t>
  </si>
  <si>
    <t>Működési kiadások összesen</t>
  </si>
  <si>
    <t>Felhalmozási kiadások összesen</t>
  </si>
  <si>
    <t>Költségvetési kiadások mindösszesen:</t>
  </si>
  <si>
    <t>Finanszírozási kiadások</t>
  </si>
  <si>
    <t>K9</t>
  </si>
  <si>
    <t>Ebből: Egyéb felhalmozási célú támogatások államháztartáson belülre</t>
  </si>
  <si>
    <t>Komplex belvízrendezési program megvalósítása a belterületen és a csatlakozó társulati csatornán I. ütem (DAOP-5.2.1/D-2008-0002)</t>
  </si>
  <si>
    <t xml:space="preserve">KONDOROS VÁROS ÖNKORMÁNYZAT </t>
  </si>
  <si>
    <t>Békés Megyei Ivóvízminőség-javító program</t>
  </si>
  <si>
    <t>Sorszám</t>
  </si>
  <si>
    <t>Települési adó - Földadó</t>
  </si>
  <si>
    <t>Települési adó - földadó</t>
  </si>
  <si>
    <t>Víziközmű Társulat - pénzeszközátadás, elszámolás (szennyvízberuházás)</t>
  </si>
  <si>
    <t>B402</t>
  </si>
  <si>
    <t>B404</t>
  </si>
  <si>
    <t>B406</t>
  </si>
  <si>
    <t>Szolgáltatások ellenértéke</t>
  </si>
  <si>
    <t>Tulajdonosi bevételek</t>
  </si>
  <si>
    <t>Kiszámlázott általános forgalmi adó</t>
  </si>
  <si>
    <t>B405</t>
  </si>
  <si>
    <t>2017. évi eredeti ei.</t>
  </si>
  <si>
    <t>A működési és felhalmozási célú bevételek és kiadások</t>
  </si>
  <si>
    <t>ezer forintban</t>
  </si>
  <si>
    <t>2018. évre</t>
  </si>
  <si>
    <t>2019. évre</t>
  </si>
  <si>
    <t>I. Működési bevételek és kiadások</t>
  </si>
  <si>
    <t>Finanszírozási bevételek - Előző év költségvetési maradványának igénybevétele</t>
  </si>
  <si>
    <t>Működési célú bevételek összesen (01+....+10)</t>
  </si>
  <si>
    <t>Működési célú kiadások összesen (12+....+23)</t>
  </si>
  <si>
    <t>II. Felhalmozási célú bevételek és kiadások</t>
  </si>
  <si>
    <t>16</t>
  </si>
  <si>
    <t>Felhalmozási bevételek/Közhatalmi bevételek</t>
  </si>
  <si>
    <t>17</t>
  </si>
  <si>
    <t>18</t>
  </si>
  <si>
    <t>19</t>
  </si>
  <si>
    <t>Felhalmozási célú bevételek összesen (25+....+36)</t>
  </si>
  <si>
    <t>20</t>
  </si>
  <si>
    <t>Felhalmozási kiadások (áfa-val együtt)</t>
  </si>
  <si>
    <t>21</t>
  </si>
  <si>
    <t>Felújítási kiadások (áfa-val együtt)</t>
  </si>
  <si>
    <t>22</t>
  </si>
  <si>
    <t>23</t>
  </si>
  <si>
    <t>Ebből: Egyéb felhalmozásicélú támogatások államháztartáson belülre</t>
  </si>
  <si>
    <t>24</t>
  </si>
  <si>
    <t>25</t>
  </si>
  <si>
    <t>26</t>
  </si>
  <si>
    <t>Hosszú lejáratú hitel visszafizetése</t>
  </si>
  <si>
    <t>27</t>
  </si>
  <si>
    <t>Hosszú lejáratú hitel kamata</t>
  </si>
  <si>
    <t>28</t>
  </si>
  <si>
    <t>Tartalékok</t>
  </si>
  <si>
    <t>29</t>
  </si>
  <si>
    <t>Felhalmozási célú kiadások összesen (38+....+48)</t>
  </si>
  <si>
    <t>30</t>
  </si>
  <si>
    <t>Önkormányzat bevételei összesen (11+37)</t>
  </si>
  <si>
    <t>31</t>
  </si>
  <si>
    <t>Önkormányzat kiadásai összesen (24+49)</t>
  </si>
  <si>
    <t>32</t>
  </si>
  <si>
    <t>Egyéb szolgáltatások nyújtása miatti bevételek</t>
  </si>
  <si>
    <t>Kiszámlázott szolg. ÁFA teljesítése</t>
  </si>
  <si>
    <t>Decemberi megelőlegezé</t>
  </si>
  <si>
    <t>Decemberi megelőlegezés</t>
  </si>
  <si>
    <t>Finanszírozási kiadások -decemberi megelőlegezés</t>
  </si>
  <si>
    <t>2020. évre</t>
  </si>
  <si>
    <t>2018.évi kötelező feladat tv.szerint</t>
  </si>
  <si>
    <t>2018.évi kötelező feladat önk.döntés értelmében</t>
  </si>
  <si>
    <t>2018.évi önként vállalt feladat</t>
  </si>
  <si>
    <t>Kondoros Város Önkormányzat 2018. évi költségvetése</t>
  </si>
  <si>
    <t>2018. évi eredeti ei.</t>
  </si>
  <si>
    <t>2018-2019-2020-2022. évi alakulását külön bemutató mérleg</t>
  </si>
  <si>
    <t>2021. évre</t>
  </si>
  <si>
    <t>K502</t>
  </si>
  <si>
    <t>Ebből: Egyéb elvonások, befizetések teljesítése</t>
  </si>
  <si>
    <t>2019.évi kötelező feladat tv.szerint</t>
  </si>
  <si>
    <t>2019.évi kötelező feladat önk.döntés értelmében</t>
  </si>
  <si>
    <t>2019.évi önként vállalt feladat</t>
  </si>
  <si>
    <t>KONDOROS VÁROS ÖNKORMÁNYZAT 2019. ÉVI KÖLTSÉGVETÉSE</t>
  </si>
  <si>
    <t>Kondoros Város Önkormányzat 2019. évi költségvetése</t>
  </si>
  <si>
    <t>2019. évi kiadások. Intézményenként, működési és felhalmozási kiadásonként</t>
  </si>
  <si>
    <t>B407</t>
  </si>
  <si>
    <t>Általános forgalmi adó visszatérítés</t>
  </si>
  <si>
    <t>Áht-n belüli megelőlegezések teljesítése</t>
  </si>
  <si>
    <t>Hiteltörlesztés</t>
  </si>
  <si>
    <t>2019. évi kiadások</t>
  </si>
  <si>
    <t xml:space="preserve">Kondoros 2019. évi állami támogatás </t>
  </si>
  <si>
    <t>létszám</t>
  </si>
  <si>
    <t>támog. összeg</t>
  </si>
  <si>
    <t>Támogatás összege</t>
  </si>
  <si>
    <t>Támogatás összege Ft-ban</t>
  </si>
  <si>
    <t>Változás Ft-ban</t>
  </si>
  <si>
    <t>2018.</t>
  </si>
  <si>
    <t>Helyi önkormányzatok általános támogatása</t>
  </si>
  <si>
    <t>I.1.a</t>
  </si>
  <si>
    <t>Önkormányzati hivatal működésének támogatása</t>
  </si>
  <si>
    <t>I.1.ba</t>
  </si>
  <si>
    <t>Zöldterület-gazdálkodással kapcsolatos feladatok ellátásának támogatása</t>
  </si>
  <si>
    <t>I.1.bb</t>
  </si>
  <si>
    <t>Közvilágítás fenntartásának támogatása</t>
  </si>
  <si>
    <t>I.1.bc</t>
  </si>
  <si>
    <t>Köztemető fenntartással kapcsolatos feladatok támogatása</t>
  </si>
  <si>
    <t>I.1.bd</t>
  </si>
  <si>
    <t>Közutak fenntartásának támogatása</t>
  </si>
  <si>
    <t>I.1.b</t>
  </si>
  <si>
    <t>Település-üzemeltetés összesen</t>
  </si>
  <si>
    <t>Település-üzemeltetés összesen beszámítás után</t>
  </si>
  <si>
    <t>I.1.c</t>
  </si>
  <si>
    <t>Egyéb önkormányzati feladatok támogatása</t>
  </si>
  <si>
    <t>Egyéb önkormányzati feladatok támogatása - beszámítás után</t>
  </si>
  <si>
    <t>I.1.d</t>
  </si>
  <si>
    <t>Lakott külterülettel kapcsolatosa feladatok támogatása</t>
  </si>
  <si>
    <t>Lakott külterülettel kapcsolatosa feladatok támogatása - beszámítás után</t>
  </si>
  <si>
    <t>I.5.</t>
  </si>
  <si>
    <t>A 2017. évről áthúzódó bérkompenzáció</t>
  </si>
  <si>
    <t>I.6.</t>
  </si>
  <si>
    <t>Polgármesteri illetmény támogatása</t>
  </si>
  <si>
    <t>Köznevelési feladatok</t>
  </si>
  <si>
    <t>II.1.(1) 1</t>
  </si>
  <si>
    <t>Pedagógusok elismert létszáma</t>
  </si>
  <si>
    <t>II.1.(2) 1</t>
  </si>
  <si>
    <t>Pedagógus szakképzettséggel nem rendelkező, pedagógusok nevelő munkáját közvetlenül segítők száma a Köznev. tv. 2. melléklete szerint</t>
  </si>
  <si>
    <t>II.1.(3) 1</t>
  </si>
  <si>
    <t>Pedagógus szakképzettséggel rendelkező, pedagógusok nevelő munkáját közvetlenül segítők száma a Köznev. tv. 2 melléklete szerint</t>
  </si>
  <si>
    <t>II.1.(1) 2</t>
  </si>
  <si>
    <t>II.1(2) 2</t>
  </si>
  <si>
    <t>II.1(3) 2</t>
  </si>
  <si>
    <t>II.2.(1) 1</t>
  </si>
  <si>
    <t>Óvoda napi nyitva tartása eléri a 8 órát</t>
  </si>
  <si>
    <t>II.2(1) 2</t>
  </si>
  <si>
    <t xml:space="preserve">II.3. </t>
  </si>
  <si>
    <t xml:space="preserve">Társulás által fenntartott óvodába bejáró gyermekek utaztatásának támogatása </t>
  </si>
  <si>
    <t>II.4a (1)</t>
  </si>
  <si>
    <t>Alapfokú végzettségű ped II. kategóriába sorolt óvodapedagógusok kiegészítő támogatása, akik a minősítést 2018. január 1-jéig történő átsorolással szerezték meg.</t>
  </si>
  <si>
    <t>II.4.b (1)</t>
  </si>
  <si>
    <t>Alapfokú végzettségű ped II. kategóriába sorolt óvodapedagógusok támogatása, akik a minősítést 2018. január 1-jei átsorolással szerezték meg</t>
  </si>
  <si>
    <t>II.5. (1)</t>
  </si>
  <si>
    <t>Nemzetiségi pótlék Óvoda napi nyitvatartási ideje eléri a nyolc órát</t>
  </si>
  <si>
    <t>Szociális és gyermekjóléti felatatok támogatása</t>
  </si>
  <si>
    <t>III.2.</t>
  </si>
  <si>
    <t>Szociális feladatok egyéb támogatása</t>
  </si>
  <si>
    <t>III.5.a</t>
  </si>
  <si>
    <t>Gyermekétkeztetés bértámogatása</t>
  </si>
  <si>
    <t>III.5.b</t>
  </si>
  <si>
    <t>Gyermekétkeztetés üzemeltetési támog</t>
  </si>
  <si>
    <t>III.6</t>
  </si>
  <si>
    <t>Rászoruló gyerekek intézményen kívüli szünidei étkeztetésének támogatása</t>
  </si>
  <si>
    <t>III.7.</t>
  </si>
  <si>
    <t>Kieg. Támogatás a bölcsödében foglalkoztatott, felsőfokú végzettségű kisgyermeknevelők béréhez</t>
  </si>
  <si>
    <t>III.7.a (1)</t>
  </si>
  <si>
    <t>Bölcsöde támogatása, a finanszírozás szempontjából elismert szakmai dolgozók bértámogatása, felsőfokú végzettségű kisgyermeknevelők</t>
  </si>
  <si>
    <t>III.7.a 82)</t>
  </si>
  <si>
    <t>Bölcsöde támogatása, a finanszírozás szempontjából elismert szakmai dolgozók bértámogatása, bölcsödei dajkák</t>
  </si>
  <si>
    <t>Bölcsöde támogatása, bölcsödei üzemeltetési támogatás</t>
  </si>
  <si>
    <t>Kulturális feladatok támogatása</t>
  </si>
  <si>
    <t>IV.1.d.</t>
  </si>
  <si>
    <t>Könyvtári, közművelődési feladatok</t>
  </si>
  <si>
    <t>IV.3.</t>
  </si>
  <si>
    <t>Kulturális illetménypótlék</t>
  </si>
  <si>
    <t>Mindösszesen:</t>
  </si>
  <si>
    <t xml:space="preserve">                           </t>
  </si>
  <si>
    <t>BEVÉTELEK</t>
  </si>
  <si>
    <t xml:space="preserve">Közétkeztetés fejlesztése Kondoroson - VP6-7.2.1-7.4.1.3-17. </t>
  </si>
  <si>
    <t>TOP-1.2.1-16-BS1-2017-00003 Turizmusfejlesztés projekt</t>
  </si>
  <si>
    <t>TOP-1.1.3-16-BS1-2017-00019 Helyi gazdaságfejlesztés Kondoroson projekt (Hűtőház)</t>
  </si>
  <si>
    <t>TOP-1.1.3-16-BS1-2017-00016 Helyi termékek modern színterének komplex kialakítása projekt (Piac)</t>
  </si>
  <si>
    <t>TOP-3.1.1-16-BS1-2017-00011 Kerékpárút fejlesztés</t>
  </si>
  <si>
    <t>KIADÁSOK</t>
  </si>
  <si>
    <t>Szlovák Önkormányzat támogatása</t>
  </si>
  <si>
    <t>Polgármesteri Keret</t>
  </si>
  <si>
    <t>Víziközmű fejlesztési alap</t>
  </si>
  <si>
    <t>Ingatlan vásárlás (piactér kialakítás miatt)</t>
  </si>
  <si>
    <t>Külterületi közutak fejlesztése, erő- és munkagép beszerzése Kondoroson - önerő</t>
  </si>
  <si>
    <t>Úttervek</t>
  </si>
  <si>
    <t>Városi rendezési terv</t>
  </si>
  <si>
    <t>Települési térfigyelő rendszer kialakítása</t>
  </si>
  <si>
    <t>Hősök utcai útfelújítás - BM pályázat önerő rész</t>
  </si>
  <si>
    <t>Egyéb elvonások, befizetések teljesítése</t>
  </si>
  <si>
    <t>Köznevelési Társulás támogatása</t>
  </si>
  <si>
    <t>K65</t>
  </si>
  <si>
    <t>Polgárvédelem támogatása</t>
  </si>
  <si>
    <t>Bursa Hungarica ösztöndíjpályázat</t>
  </si>
  <si>
    <t>Ellátási díjak</t>
  </si>
  <si>
    <t>Önkormányzat összesen:</t>
  </si>
  <si>
    <t>Egyéb működési támogatások</t>
  </si>
  <si>
    <t>2019. évi eredeti ei.</t>
  </si>
  <si>
    <t>2017. évi befizetési kötelezettség</t>
  </si>
  <si>
    <t>Egyéb működési támogatás áh belülre</t>
  </si>
  <si>
    <t xml:space="preserve">Körös-völgyi Hulladékgazd.Rek.Önk.Társulás </t>
  </si>
  <si>
    <t>Körösszögi Többcélú Társulás</t>
  </si>
  <si>
    <t>Egyéb működési támogatás áh kívülre</t>
  </si>
  <si>
    <t>Körös-szögi Hulladékgazdálkodási Nonprofit Kft. működéséhez hozzájárulás</t>
  </si>
  <si>
    <t>Gyulai  Közüzemi KFT. működési hozzájárulás</t>
  </si>
  <si>
    <t>Kondorosi Településüzemeltető és Szolg.KFT.</t>
  </si>
  <si>
    <t>Orosháza és térsége ivóvízminőség-javító program működési hozzájárulás</t>
  </si>
  <si>
    <t>Civil pályázat - egyéb keret</t>
  </si>
  <si>
    <t>Civil pályázat - sport keret</t>
  </si>
  <si>
    <t>Polgárőrség támogatása</t>
  </si>
  <si>
    <t>Egyéb működési támogatás áh kívülre összesen</t>
  </si>
  <si>
    <t>Kézilabda Klub támogatása</t>
  </si>
  <si>
    <t>Fejlesztések és felújítások</t>
  </si>
  <si>
    <t>Sportcsarnok rekonstrukció Kondoroson - BM támog.</t>
  </si>
  <si>
    <t>Közétkeztetés fejlesztése Kondoroson - VP6-7.2.1-7.4.1.3-17. ( 10-15 %-os önerő rész)</t>
  </si>
  <si>
    <t>Önkormányzati épületek energetikai korszerűsítése Kondoroson - TOP-3.2.1-15-1351-2016-00056</t>
  </si>
  <si>
    <t xml:space="preserve">TOP-3.2.1-16-BS1-2017-00049 Sportcsarnok felújítás </t>
  </si>
  <si>
    <t>Felújítások összesen</t>
  </si>
  <si>
    <t>Egyéb kisértékű tárgyieszköz beszerzés</t>
  </si>
  <si>
    <t>BERUHÁZÁSOK ÖSSZESEN</t>
  </si>
  <si>
    <t>FELHALMOZÁSI KIADÁS ÖSSZESEN:</t>
  </si>
  <si>
    <t>Általános- és céltartalék</t>
  </si>
  <si>
    <t>cél megnevezése</t>
  </si>
  <si>
    <t>1.</t>
  </si>
  <si>
    <t>Lakásépítési alapszámla</t>
  </si>
  <si>
    <t>2.</t>
  </si>
  <si>
    <t>Környezetvédelmi alap kiadásai</t>
  </si>
  <si>
    <t>3.</t>
  </si>
  <si>
    <t>Felhalmozási kiaidásokra</t>
  </si>
  <si>
    <t>4.</t>
  </si>
  <si>
    <t>Ö S S Z E S E N :</t>
  </si>
  <si>
    <t>Tartalékok mindösszesen:</t>
  </si>
  <si>
    <t>Egyéb működési támogatások áh belülről</t>
  </si>
  <si>
    <t>EFOP pályázat</t>
  </si>
  <si>
    <t>Könyvtár</t>
  </si>
  <si>
    <t>Kisértékű tárgyi eszköz beszerzése</t>
  </si>
  <si>
    <t>Foglalkoztatotti létszám intézményenként</t>
  </si>
  <si>
    <t>Jogcím</t>
  </si>
  <si>
    <t xml:space="preserve">Költségvetési szerv </t>
  </si>
  <si>
    <t>2018. tervezett</t>
  </si>
  <si>
    <t>Megnevezése</t>
  </si>
  <si>
    <t>telj.mi.</t>
  </si>
  <si>
    <t>rész.m.i.</t>
  </si>
  <si>
    <t>prémium év</t>
  </si>
  <si>
    <t>össz.</t>
  </si>
  <si>
    <t>fogl./fő/</t>
  </si>
  <si>
    <t>létsz./fő</t>
  </si>
  <si>
    <t>Közmunkaprogram</t>
  </si>
  <si>
    <t>6.</t>
  </si>
  <si>
    <t>Dérczy Ferenc Könyvtár és Közműv.I.</t>
  </si>
  <si>
    <t>2019. tervezett</t>
  </si>
  <si>
    <t>KONDOROS VÁROS ÖNKORMÁNYZAT 2019. ÉVI ÁLTALÁNOS TARTALÉKA</t>
  </si>
  <si>
    <t>Kondoros Város Önkormányzat intézmények finanszírozási ütemterve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</si>
  <si>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</si>
  <si>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</si>
  <si>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</si>
  <si>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</si>
  <si>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</si>
  <si>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</si>
  <si>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</si>
  <si>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</si>
  <si>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</si>
  <si>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</si>
  <si>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</si>
  <si>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</si>
  <si>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</si>
  <si>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Dérczy Ferenc Könytár és Közművelődési Int.</t>
  </si>
  <si>
    <t>Támogatás összesen:</t>
  </si>
  <si>
    <t>Kommunális adó 70 év felettiek adókedvezménye</t>
  </si>
  <si>
    <t>Gépjárműadó mentességek</t>
  </si>
  <si>
    <t>A gépjárműadóról szóló 1991. évi LXXXII.törvény 5. §-ában foglaltak alapján</t>
  </si>
  <si>
    <t>a.) a költségvetési szerv</t>
  </si>
  <si>
    <t>b.) egyesület, alapítvány</t>
  </si>
  <si>
    <t>d.) az egyházi jogi személy tulajdonában lévő gépjármű</t>
  </si>
  <si>
    <t>f.) a súlyos mozgáskorlátozott személy</t>
  </si>
  <si>
    <t>Összesen:</t>
  </si>
  <si>
    <t>Tehergépjárműre vonatkozó kedvezmény</t>
  </si>
  <si>
    <t>2019. ÉVI KÖZVETETT TÁMOGATÁSOK</t>
  </si>
  <si>
    <t>R.sz.</t>
  </si>
  <si>
    <t>Kondorosi Közös Önk.Hivatal</t>
  </si>
  <si>
    <t>Dérczy Ferenc Egyesített Közművelődési Intézmény</t>
  </si>
  <si>
    <t xml:space="preserve">Beruházások </t>
  </si>
  <si>
    <t>Intézményfinansz. -</t>
  </si>
  <si>
    <t>Kiadás összesen</t>
  </si>
  <si>
    <t>Bevétel összesen</t>
  </si>
  <si>
    <t xml:space="preserve">Finanszírozás </t>
  </si>
  <si>
    <t>Finanszírozásból állami támogatás</t>
  </si>
  <si>
    <t>finanszírozásból önkormányzati támogatás</t>
  </si>
  <si>
    <t>áprl.</t>
  </si>
  <si>
    <t>okt.</t>
  </si>
  <si>
    <t>1. Támogatások államháztartáson belülről</t>
  </si>
  <si>
    <t>2. Közhatalmi bevételek</t>
  </si>
  <si>
    <t>3.Működési bevételek</t>
  </si>
  <si>
    <t>4. Felhalmozási célú átvett pénzeszközök</t>
  </si>
  <si>
    <t>5. Működési célú  Átvett pénzeszközök</t>
  </si>
  <si>
    <t>7. Finanszírozási bevételek</t>
  </si>
  <si>
    <t>8. Felhalmozási célú támogatások államháztartáson belülről</t>
  </si>
  <si>
    <t>10. Bevételek összesen (1-7)</t>
  </si>
  <si>
    <t>10. Működési kiadások</t>
  </si>
  <si>
    <t>Ebből: Tartalék felhasználása</t>
  </si>
  <si>
    <t>11. Adósságszolgálat, hitel visszafizetés és kamatfizetési kötelezettség</t>
  </si>
  <si>
    <t>12. Felújítási kiadások</t>
  </si>
  <si>
    <t>13. Fejlesztési kiadások</t>
  </si>
  <si>
    <t>14. Egyéb felhalmozási célú kiadások</t>
  </si>
  <si>
    <t>15. Finanszírozási kiadások</t>
  </si>
  <si>
    <t>16. Kiadások összesen (10-15)</t>
  </si>
  <si>
    <t>15. Egyenleg (havi záró pénzállomány 9 és 16 különbsége)</t>
  </si>
  <si>
    <t>Működési célú bevételek összesen (01+....+5)</t>
  </si>
  <si>
    <t>Működési célú kiadások összesen (7+....+15)</t>
  </si>
  <si>
    <t>Felhalmozási célú bevételek összesen (17+....+20)</t>
  </si>
  <si>
    <t>Felhalmozási célú kiadások összesen (22+....+37)</t>
  </si>
  <si>
    <t>Önkormányzat bevételei összesen (6+21)</t>
  </si>
  <si>
    <t>Önkormányzat kiadásai összesen (16+31)</t>
  </si>
  <si>
    <t>33</t>
  </si>
  <si>
    <t>2019-2020-2021-2022. évi alakulását külön bemutató mérleg</t>
  </si>
  <si>
    <t xml:space="preserve">KONDOROS VÁROS ÖNKORMÁNYZAT 2019. ÉVI ELŐIRÁNYZAT FELHASZNÁLÁSI ÜTEMTERVE </t>
  </si>
  <si>
    <t>2019. év Önkormányzat és intézményei finanszírozása</t>
  </si>
  <si>
    <t>Hosszúlejáratú hitelfelvétel</t>
  </si>
  <si>
    <t>Ebből: Egyéb felhalmozás célú támogatások államháztartáson belülre</t>
  </si>
  <si>
    <t xml:space="preserve">Több évre szóló kötelezettségvállalás </t>
  </si>
  <si>
    <t>2020. év</t>
  </si>
  <si>
    <t>KÖTELEZETTSÉGEK ÖSSZ: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</si>
  <si>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</si>
  <si>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</si>
  <si>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</si>
  <si>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</si>
  <si>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</si>
  <si>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</si>
  <si>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</si>
  <si>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</si>
  <si>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Hiteltörlesztés (út) tőketörlesztés</t>
  </si>
  <si>
    <r>
      <t xml:space="preserve">Hiteltörlesztés (út) ügyleti kamat, </t>
    </r>
    <r>
      <rPr>
        <b/>
        <sz val="10"/>
        <rFont val="Arial"/>
        <family val="2"/>
      </rPr>
      <t>3 havi BUBOR + évi 1,98 % kamatfelár a felhasznált hitel arányában</t>
    </r>
  </si>
  <si>
    <t>EFOP-1.5.3-16-2017-00097 pályázat</t>
  </si>
  <si>
    <t>HITELEK</t>
  </si>
  <si>
    <t>g.) Súlyos mozgáskorlátozott személyt rendszeresen szállító, vele egy háztartásban élő</t>
  </si>
  <si>
    <t>2019. évi ASP-s adatok alapján.</t>
  </si>
  <si>
    <t>Kondoros Város Önkormányzata</t>
  </si>
  <si>
    <t>Tájékoztató adatok</t>
  </si>
  <si>
    <t>Projekt neve:</t>
  </si>
  <si>
    <t>„TELEPÜLÉSEINKÉRT – HUMÁN SZOLGÁLTATÁSOK FEJLESZTÉSE”</t>
  </si>
  <si>
    <t>Projekt azonosítója:</t>
  </si>
  <si>
    <t xml:space="preserve">EFOP-1.5.3-16-2017-00097 </t>
  </si>
  <si>
    <t>tervezett összköltség:</t>
  </si>
  <si>
    <t>bruttó 69 862 306 Ft</t>
  </si>
  <si>
    <t>kezdés időpontja:</t>
  </si>
  <si>
    <t>Támogatói szerződés alapján:2018.02.01.</t>
  </si>
  <si>
    <t>befejezés időpontja:</t>
  </si>
  <si>
    <t>Támogatói szerződés alapján:20121.05.01.</t>
  </si>
  <si>
    <t>MEGJEGYZÉS: NYERTES PÁLYÁZAT</t>
  </si>
  <si>
    <r>
      <t>Önerő:</t>
    </r>
    <r>
      <rPr>
        <b/>
        <sz val="10"/>
        <rFont val="Arial"/>
        <family val="2"/>
      </rPr>
      <t xml:space="preserve"> a támogatás 100%-os, nincs önerő.</t>
    </r>
  </si>
  <si>
    <t xml:space="preserve">„KÖZÉTKEZTETÉS FEJLESZTÉSE KONDOROSON” </t>
  </si>
  <si>
    <t>VP6-7.2.1-7.4.1.3-17.</t>
  </si>
  <si>
    <t>bruttó 24 522 133 Ft</t>
  </si>
  <si>
    <t>pályázatban vállalt önerő</t>
  </si>
  <si>
    <t>bruttó 4.584.322</t>
  </si>
  <si>
    <t>Támogatói okirat alapján: 2018.01.01</t>
  </si>
  <si>
    <t>Tervezett időpon: 2019.05.31.</t>
  </si>
  <si>
    <t xml:space="preserve">„HELYI TERMÉKEK MODERN SZÍNTERÉNEK KOMPLEX KIALAKÍTÁSA KONDOROSON”
</t>
  </si>
  <si>
    <t xml:space="preserve">TOP-1.1.3-16-BS1-00016 </t>
  </si>
  <si>
    <t>nettó 179 129 229 Ft</t>
  </si>
  <si>
    <t>ingatlanvásárlásnál önk. önerő összege 13 957 200 Ft</t>
  </si>
  <si>
    <t xml:space="preserve"> Támogatói Szerződés alapján 2018.09.01. </t>
  </si>
  <si>
    <t xml:space="preserve">Támogatói Szerződés alapján 2020.10.30. </t>
  </si>
  <si>
    <t>"Külterületi közutak fejlesztése, erő- és munkagép beszerzése Kondoroson"</t>
  </si>
  <si>
    <t>VP-7.2.1-7.4.1-16</t>
  </si>
  <si>
    <t xml:space="preserve">14 767 417 Ft. </t>
  </si>
  <si>
    <t>bruttó 119 036 643 Ft</t>
  </si>
  <si>
    <t>Támogatói okirat alapján: 2017.09.01</t>
  </si>
  <si>
    <t>Támogatói okirat alapján: 2019.09.01</t>
  </si>
  <si>
    <t>"Önkormányzati épületek energetikai korszerűsítése Kondoroson"</t>
  </si>
  <si>
    <t>TOP-3.2.1-15-BS1-2016-00056</t>
  </si>
  <si>
    <t>bruttó 129  576 172 Ft</t>
  </si>
  <si>
    <t>MEGJEGYZÉS: NYERTES PÁLYÁZAT, lezárása folyamatban van.</t>
  </si>
  <si>
    <t>"Kondorosi Többsincs óvoda és Bölcsőde eszközfejlesztése"</t>
  </si>
  <si>
    <t>TOP-1.4.1-15-BS1-2016-00051</t>
  </si>
  <si>
    <t>bruttó 21.322,229 Ft</t>
  </si>
  <si>
    <t>LEZÁRÚLT PÁLYÁZAT, pályázó: Kondoros-Kardos Köznevelési Intézményfenntartó Társulás</t>
  </si>
  <si>
    <t>„HELYI GAZDASÁGFEJLESZTÉS KONDOROSON”</t>
  </si>
  <si>
    <t xml:space="preserve">TOP-1.1.3-16-BS1-00019 </t>
  </si>
  <si>
    <t>nettó: 189 874 033 Ft</t>
  </si>
  <si>
    <t xml:space="preserve">Támogatói Szerződés alapján 2018.01.01. </t>
  </si>
  <si>
    <t xml:space="preserve">Támogatói Szerződés alapján 2020.12.31. </t>
  </si>
  <si>
    <t>„TURIZMUSFEJLESZTÉS BÉKÉSSZENTANDRÁS, KONDOROS ÉS CSABACSŰD TELEPÜLÉSEKEN”</t>
  </si>
  <si>
    <t xml:space="preserve">TOP-1.2.1-16-BS1-2017-00003 </t>
  </si>
  <si>
    <t>bruttó 365 233 765 Ft (Konzorciumi összes)</t>
  </si>
  <si>
    <t>„ZÖLD VÁROS KIALAKÍTÁSA KONDOROSON”</t>
  </si>
  <si>
    <t xml:space="preserve">TOP-2.1.2-16-BS1-2018-00018 </t>
  </si>
  <si>
    <t xml:space="preserve">bruttó 254 391 160 Ft </t>
  </si>
  <si>
    <t>jelenleg nem ismert</t>
  </si>
  <si>
    <t>MEGJEGYZÉS: ELBÍRÁLÁS ALATT LÉVŐ PÁLYÁZAT</t>
  </si>
  <si>
    <t>„KERÉKPÁRÚT FEJLESZTÉSE KONDOROS, KARDOS, CSABACSŰD ÉS BÉKÉSSZENTANDRÁS TELEPÜLÉSEKEN”</t>
  </si>
  <si>
    <t xml:space="preserve">TOP-3.1.1-16-BS1-2017-00011 </t>
  </si>
  <si>
    <t>bruttó 500 000 000 Ft (Konzorciumi összes)</t>
  </si>
  <si>
    <t>„A KONDOROSI SPORTCSARNOK ÉPÜLETÉNEK ENERGETIKAI KORSZERŰSÍTÉSE”</t>
  </si>
  <si>
    <t xml:space="preserve">TOP-3.2.1-16-BS1-2017-00049 </t>
  </si>
  <si>
    <t xml:space="preserve">bruttó 206 078 534 Ft </t>
  </si>
  <si>
    <r>
      <t>Önerő:</t>
    </r>
    <r>
      <rPr>
        <b/>
        <sz val="10"/>
        <rFont val="Arial"/>
        <family val="2"/>
      </rPr>
      <t xml:space="preserve"> a támogatáson felül nettó 5.610.598.- Ft, bruttó 7.125.459.- Ft önerőt igényel.</t>
    </r>
  </si>
  <si>
    <t>Belterületi Útfelújítás Kondoroson</t>
  </si>
  <si>
    <t>2016. évi XC. törvény 3. melléklet II. 2. pont a), b) és c)</t>
  </si>
  <si>
    <t>bruttó 17 647 059 Ft</t>
  </si>
  <si>
    <t>bruttó 2 647 059 Ft</t>
  </si>
  <si>
    <t>MEGJEGYZÉS: LEZÁRULT, elszámolásra került.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</si>
</sst>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mmm/yyyy"/>
    <numFmt numFmtId="184" formatCode="[$€-2]\ #\ ##,000_);[Red]\([$€-2]\ #\ ##,000\)"/>
    <numFmt numFmtId="185" formatCode="0.0"/>
    <numFmt numFmtId="186" formatCode="#,##0\ &quot;Ft&quot;"/>
    <numFmt numFmtId="187" formatCode="#,##0\ _F_t"/>
    <numFmt numFmtId="188" formatCode="#,##0_ ;\-#,##0\ "/>
    <numFmt numFmtId="189" formatCode="&quot;€&quot;#,##0;\-&quot;€&quot;#,##0"/>
    <numFmt numFmtId="190" formatCode="0__"/>
    <numFmt numFmtId="191" formatCode="_-* #,##0.0\ _F_t_-;\-* #,##0.0\ _F_t_-;_-* &quot;-&quot;??\ _F_t_-;_-@_-"/>
    <numFmt numFmtId="192" formatCode="[$¥€-2]\ #\ ##,000_);[Red]\([$€-2]\ #\ ##,000\)"/>
  </numFmts>
  <fonts count="7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 CE"/>
      <family val="0"/>
    </font>
    <font>
      <sz val="9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name val="Arial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Arial "/>
      <family val="0"/>
    </font>
    <font>
      <b/>
      <i/>
      <sz val="10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1" borderId="7" applyNumberFormat="0" applyFon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8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32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3" fontId="4" fillId="0" borderId="10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3" fontId="14" fillId="0" borderId="10" xfId="0" applyNumberFormat="1" applyFont="1" applyBorder="1" applyAlignment="1">
      <alignment wrapText="1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32" borderId="10" xfId="0" applyFont="1" applyFill="1" applyBorder="1" applyAlignment="1">
      <alignment vertical="center"/>
    </xf>
    <xf numFmtId="49" fontId="11" fillId="32" borderId="10" xfId="0" applyNumberFormat="1" applyFont="1" applyFill="1" applyBorder="1" applyAlignment="1">
      <alignment vertical="center"/>
    </xf>
    <xf numFmtId="0" fontId="11" fillId="32" borderId="10" xfId="0" applyFont="1" applyFill="1" applyBorder="1" applyAlignment="1">
      <alignment vertical="center" wrapText="1"/>
    </xf>
    <xf numFmtId="3" fontId="11" fillId="32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3" fontId="15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11" fillId="32" borderId="10" xfId="0" applyFont="1" applyFill="1" applyBorder="1" applyAlignment="1">
      <alignment horizontal="left" vertical="center" wrapText="1"/>
    </xf>
    <xf numFmtId="49" fontId="17" fillId="32" borderId="10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3" fontId="17" fillId="32" borderId="10" xfId="0" applyNumberFormat="1" applyFont="1" applyFill="1" applyBorder="1" applyAlignment="1">
      <alignment/>
    </xf>
    <xf numFmtId="0" fontId="17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17" fillId="32" borderId="10" xfId="0" applyNumberFormat="1" applyFont="1" applyFill="1" applyBorder="1" applyAlignment="1">
      <alignment vertical="center"/>
    </xf>
    <xf numFmtId="0" fontId="17" fillId="32" borderId="10" xfId="0" applyFont="1" applyFill="1" applyBorder="1" applyAlignment="1">
      <alignment vertical="center"/>
    </xf>
    <xf numFmtId="3" fontId="17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vertical="center"/>
    </xf>
    <xf numFmtId="173" fontId="11" fillId="32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49" fontId="17" fillId="32" borderId="10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shrinkToFit="1"/>
    </xf>
    <xf numFmtId="3" fontId="4" fillId="33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173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173" fontId="0" fillId="32" borderId="10" xfId="0" applyNumberFormat="1" applyFill="1" applyBorder="1" applyAlignment="1">
      <alignment/>
    </xf>
    <xf numFmtId="0" fontId="4" fillId="32" borderId="10" xfId="0" applyFont="1" applyFill="1" applyBorder="1" applyAlignment="1">
      <alignment vertical="center" wrapText="1" shrinkToFit="1"/>
    </xf>
    <xf numFmtId="0" fontId="4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1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Continuous" vertical="center" wrapText="1"/>
    </xf>
    <xf numFmtId="0" fontId="21" fillId="0" borderId="10" xfId="0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center" vertical="center" wrapText="1"/>
    </xf>
    <xf numFmtId="3" fontId="21" fillId="34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Continuous" vertical="center"/>
    </xf>
    <xf numFmtId="3" fontId="21" fillId="0" borderId="10" xfId="0" applyNumberFormat="1" applyFont="1" applyBorder="1" applyAlignment="1">
      <alignment horizontal="center" vertical="center"/>
    </xf>
    <xf numFmtId="3" fontId="21" fillId="34" borderId="10" xfId="0" applyNumberFormat="1" applyFont="1" applyFill="1" applyBorder="1" applyAlignment="1">
      <alignment horizontal="right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NumberFormat="1" applyFont="1" applyFill="1" applyBorder="1" applyAlignment="1" quotePrefix="1">
      <alignment horizontal="center" vertical="center"/>
    </xf>
    <xf numFmtId="188" fontId="22" fillId="34" borderId="10" xfId="40" applyNumberFormat="1" applyFont="1" applyFill="1" applyBorder="1" applyAlignment="1">
      <alignment horizontal="right"/>
    </xf>
    <xf numFmtId="3" fontId="22" fillId="34" borderId="10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NumberFormat="1" applyFont="1" applyFill="1" applyBorder="1" applyAlignment="1" quotePrefix="1">
      <alignment horizontal="center" vertical="center"/>
    </xf>
    <xf numFmtId="188" fontId="23" fillId="34" borderId="10" xfId="40" applyNumberFormat="1" applyFont="1" applyFill="1" applyBorder="1" applyAlignment="1">
      <alignment horizontal="right"/>
    </xf>
    <xf numFmtId="3" fontId="23" fillId="34" borderId="10" xfId="0" applyNumberFormat="1" applyFont="1" applyFill="1" applyBorder="1" applyAlignment="1">
      <alignment horizontal="right"/>
    </xf>
    <xf numFmtId="3" fontId="17" fillId="34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 quotePrefix="1">
      <alignment horizontal="centerContinuous" vertical="center"/>
    </xf>
    <xf numFmtId="3" fontId="21" fillId="34" borderId="10" xfId="0" applyNumberFormat="1" applyFont="1" applyFill="1" applyBorder="1" applyAlignment="1">
      <alignment/>
    </xf>
    <xf numFmtId="3" fontId="21" fillId="34" borderId="10" xfId="40" applyNumberFormat="1" applyFont="1" applyFill="1" applyBorder="1" applyAlignment="1">
      <alignment/>
    </xf>
    <xf numFmtId="3" fontId="17" fillId="34" borderId="10" xfId="40" applyNumberFormat="1" applyFont="1" applyFill="1" applyBorder="1" applyAlignment="1">
      <alignment/>
    </xf>
    <xf numFmtId="177" fontId="17" fillId="34" borderId="10" xfId="40" applyNumberFormat="1" applyFont="1" applyFill="1" applyBorder="1" applyAlignment="1">
      <alignment horizontal="right"/>
    </xf>
    <xf numFmtId="177" fontId="23" fillId="34" borderId="10" xfId="40" applyNumberFormat="1" applyFont="1" applyFill="1" applyBorder="1" applyAlignment="1">
      <alignment/>
    </xf>
    <xf numFmtId="177" fontId="17" fillId="34" borderId="10" xfId="40" applyNumberFormat="1" applyFont="1" applyFill="1" applyBorder="1" applyAlignment="1">
      <alignment horizontal="center"/>
    </xf>
    <xf numFmtId="3" fontId="22" fillId="34" borderId="10" xfId="40" applyNumberFormat="1" applyFont="1" applyFill="1" applyBorder="1" applyAlignment="1">
      <alignment/>
    </xf>
    <xf numFmtId="177" fontId="22" fillId="34" borderId="10" xfId="4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vertical="center" shrinkToFit="1"/>
    </xf>
    <xf numFmtId="3" fontId="1" fillId="0" borderId="0" xfId="0" applyNumberFormat="1" applyFont="1" applyAlignment="1">
      <alignment/>
    </xf>
    <xf numFmtId="0" fontId="26" fillId="35" borderId="11" xfId="0" applyFont="1" applyFill="1" applyBorder="1" applyAlignment="1">
      <alignment vertical="center" wrapText="1"/>
    </xf>
    <xf numFmtId="0" fontId="26" fillId="35" borderId="12" xfId="0" applyFont="1" applyFill="1" applyBorder="1" applyAlignment="1">
      <alignment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vertical="center" wrapText="1"/>
    </xf>
    <xf numFmtId="0" fontId="27" fillId="0" borderId="12" xfId="0" applyFont="1" applyBorder="1" applyAlignment="1">
      <alignment/>
    </xf>
    <xf numFmtId="0" fontId="27" fillId="0" borderId="0" xfId="0" applyFont="1" applyAlignment="1">
      <alignment/>
    </xf>
    <xf numFmtId="3" fontId="27" fillId="0" borderId="17" xfId="0" applyNumberFormat="1" applyFont="1" applyBorder="1" applyAlignment="1">
      <alignment/>
    </xf>
    <xf numFmtId="0" fontId="4" fillId="36" borderId="18" xfId="0" applyFont="1" applyFill="1" applyBorder="1" applyAlignment="1">
      <alignment/>
    </xf>
    <xf numFmtId="0" fontId="4" fillId="36" borderId="14" xfId="0" applyFont="1" applyFill="1" applyBorder="1" applyAlignment="1">
      <alignment vertical="center" wrapText="1"/>
    </xf>
    <xf numFmtId="3" fontId="28" fillId="36" borderId="14" xfId="0" applyNumberFormat="1" applyFont="1" applyFill="1" applyBorder="1" applyAlignment="1">
      <alignment horizontal="right" wrapText="1"/>
    </xf>
    <xf numFmtId="3" fontId="5" fillId="36" borderId="15" xfId="0" applyNumberFormat="1" applyFont="1" applyFill="1" applyBorder="1" applyAlignment="1">
      <alignment horizontal="right" wrapText="1"/>
    </xf>
    <xf numFmtId="3" fontId="5" fillId="36" borderId="16" xfId="0" applyNumberFormat="1" applyFont="1" applyFill="1" applyBorder="1" applyAlignment="1">
      <alignment horizontal="right" wrapText="1"/>
    </xf>
    <xf numFmtId="3" fontId="5" fillId="36" borderId="14" xfId="0" applyNumberFormat="1" applyFont="1" applyFill="1" applyBorder="1" applyAlignment="1">
      <alignment horizontal="right" wrapText="1"/>
    </xf>
    <xf numFmtId="0" fontId="4" fillId="4" borderId="11" xfId="0" applyFont="1" applyFill="1" applyBorder="1" applyAlignment="1">
      <alignment vertical="center" wrapText="1"/>
    </xf>
    <xf numFmtId="3" fontId="27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185" fontId="4" fillId="4" borderId="18" xfId="0" applyNumberFormat="1" applyFont="1" applyFill="1" applyBorder="1" applyAlignment="1">
      <alignment/>
    </xf>
    <xf numFmtId="0" fontId="4" fillId="4" borderId="14" xfId="0" applyFont="1" applyFill="1" applyBorder="1" applyAlignment="1">
      <alignment vertical="center" wrapText="1"/>
    </xf>
    <xf numFmtId="3" fontId="28" fillId="4" borderId="14" xfId="0" applyNumberFormat="1" applyFont="1" applyFill="1" applyBorder="1" applyAlignment="1">
      <alignment horizontal="right" wrapText="1"/>
    </xf>
    <xf numFmtId="3" fontId="5" fillId="4" borderId="15" xfId="0" applyNumberFormat="1" applyFont="1" applyFill="1" applyBorder="1" applyAlignment="1">
      <alignment horizontal="right" wrapText="1"/>
    </xf>
    <xf numFmtId="3" fontId="5" fillId="4" borderId="16" xfId="0" applyNumberFormat="1" applyFont="1" applyFill="1" applyBorder="1" applyAlignment="1">
      <alignment horizontal="right" wrapText="1"/>
    </xf>
    <xf numFmtId="3" fontId="5" fillId="4" borderId="14" xfId="0" applyNumberFormat="1" applyFont="1" applyFill="1" applyBorder="1" applyAlignment="1">
      <alignment horizontal="right" wrapText="1"/>
    </xf>
    <xf numFmtId="0" fontId="4" fillId="37" borderId="11" xfId="0" applyFont="1" applyFill="1" applyBorder="1" applyAlignment="1">
      <alignment vertical="center" wrapText="1"/>
    </xf>
    <xf numFmtId="185" fontId="4" fillId="37" borderId="18" xfId="0" applyNumberFormat="1" applyFont="1" applyFill="1" applyBorder="1" applyAlignment="1">
      <alignment/>
    </xf>
    <xf numFmtId="0" fontId="4" fillId="37" borderId="14" xfId="0" applyFont="1" applyFill="1" applyBorder="1" applyAlignment="1">
      <alignment vertical="center" wrapText="1"/>
    </xf>
    <xf numFmtId="3" fontId="28" fillId="37" borderId="14" xfId="0" applyNumberFormat="1" applyFont="1" applyFill="1" applyBorder="1" applyAlignment="1">
      <alignment horizontal="right" wrapText="1"/>
    </xf>
    <xf numFmtId="3" fontId="5" fillId="37" borderId="15" xfId="0" applyNumberFormat="1" applyFont="1" applyFill="1" applyBorder="1" applyAlignment="1">
      <alignment horizontal="right" wrapText="1"/>
    </xf>
    <xf numFmtId="3" fontId="5" fillId="37" borderId="16" xfId="0" applyNumberFormat="1" applyFont="1" applyFill="1" applyBorder="1" applyAlignment="1">
      <alignment horizontal="right" wrapText="1"/>
    </xf>
    <xf numFmtId="3" fontId="5" fillId="37" borderId="14" xfId="0" applyNumberFormat="1" applyFont="1" applyFill="1" applyBorder="1" applyAlignment="1">
      <alignment horizontal="right" wrapText="1"/>
    </xf>
    <xf numFmtId="0" fontId="4" fillId="38" borderId="19" xfId="0" applyFont="1" applyFill="1" applyBorder="1" applyAlignment="1">
      <alignment vertical="center" wrapText="1"/>
    </xf>
    <xf numFmtId="3" fontId="27" fillId="0" borderId="20" xfId="0" applyNumberFormat="1" applyFont="1" applyBorder="1" applyAlignment="1">
      <alignment/>
    </xf>
    <xf numFmtId="0" fontId="4" fillId="38" borderId="18" xfId="0" applyFont="1" applyFill="1" applyBorder="1" applyAlignment="1">
      <alignment/>
    </xf>
    <xf numFmtId="0" fontId="4" fillId="38" borderId="14" xfId="0" applyFont="1" applyFill="1" applyBorder="1" applyAlignment="1">
      <alignment vertical="center" wrapText="1"/>
    </xf>
    <xf numFmtId="0" fontId="28" fillId="38" borderId="14" xfId="0" applyFont="1" applyFill="1" applyBorder="1" applyAlignment="1">
      <alignment horizontal="right" wrapText="1"/>
    </xf>
    <xf numFmtId="3" fontId="5" fillId="38" borderId="15" xfId="0" applyNumberFormat="1" applyFont="1" applyFill="1" applyBorder="1" applyAlignment="1">
      <alignment horizontal="right" wrapText="1"/>
    </xf>
    <xf numFmtId="3" fontId="5" fillId="38" borderId="16" xfId="0" applyNumberFormat="1" applyFont="1" applyFill="1" applyBorder="1" applyAlignment="1">
      <alignment horizontal="right" wrapText="1"/>
    </xf>
    <xf numFmtId="3" fontId="5" fillId="38" borderId="14" xfId="0" applyNumberFormat="1" applyFont="1" applyFill="1" applyBorder="1" applyAlignment="1">
      <alignment horizontal="right" wrapText="1"/>
    </xf>
    <xf numFmtId="0" fontId="29" fillId="39" borderId="21" xfId="0" applyFont="1" applyFill="1" applyBorder="1" applyAlignment="1">
      <alignment/>
    </xf>
    <xf numFmtId="0" fontId="29" fillId="39" borderId="22" xfId="0" applyFont="1" applyFill="1" applyBorder="1" applyAlignment="1">
      <alignment vertical="center" wrapText="1"/>
    </xf>
    <xf numFmtId="0" fontId="28" fillId="39" borderId="22" xfId="0" applyFont="1" applyFill="1" applyBorder="1" applyAlignment="1">
      <alignment horizontal="right" wrapText="1"/>
    </xf>
    <xf numFmtId="3" fontId="5" fillId="39" borderId="23" xfId="0" applyNumberFormat="1" applyFont="1" applyFill="1" applyBorder="1" applyAlignment="1">
      <alignment horizontal="right" wrapText="1"/>
    </xf>
    <xf numFmtId="3" fontId="5" fillId="39" borderId="24" xfId="0" applyNumberFormat="1" applyFont="1" applyFill="1" applyBorder="1" applyAlignment="1">
      <alignment horizontal="right" wrapText="1"/>
    </xf>
    <xf numFmtId="3" fontId="5" fillId="39" borderId="22" xfId="0" applyNumberFormat="1" applyFont="1" applyFill="1" applyBorder="1" applyAlignment="1">
      <alignment horizontal="right" wrapText="1"/>
    </xf>
    <xf numFmtId="0" fontId="2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1" fillId="4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21" fillId="40" borderId="10" xfId="0" applyFont="1" applyFill="1" applyBorder="1" applyAlignment="1">
      <alignment vertical="center"/>
    </xf>
    <xf numFmtId="49" fontId="17" fillId="40" borderId="10" xfId="0" applyNumberFormat="1" applyFont="1" applyFill="1" applyBorder="1" applyAlignment="1">
      <alignment vertical="center"/>
    </xf>
    <xf numFmtId="0" fontId="21" fillId="4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49" fontId="21" fillId="4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4" fillId="41" borderId="10" xfId="0" applyFont="1" applyFill="1" applyBorder="1" applyAlignment="1">
      <alignment wrapText="1"/>
    </xf>
    <xf numFmtId="3" fontId="4" fillId="41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41" borderId="10" xfId="0" applyFont="1" applyFill="1" applyBorder="1" applyAlignment="1">
      <alignment horizontal="left" wrapText="1"/>
    </xf>
    <xf numFmtId="173" fontId="0" fillId="32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42" borderId="10" xfId="0" applyFill="1" applyBorder="1" applyAlignment="1">
      <alignment vertical="center"/>
    </xf>
    <xf numFmtId="173" fontId="0" fillId="42" borderId="10" xfId="0" applyNumberFormat="1" applyFill="1" applyBorder="1" applyAlignment="1">
      <alignment vertical="center"/>
    </xf>
    <xf numFmtId="0" fontId="4" fillId="42" borderId="10" xfId="0" applyFont="1" applyFill="1" applyBorder="1" applyAlignment="1">
      <alignment vertical="center" wrapText="1"/>
    </xf>
    <xf numFmtId="3" fontId="4" fillId="42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41" borderId="10" xfId="0" applyFont="1" applyFill="1" applyBorder="1" applyAlignment="1">
      <alignment horizontal="left"/>
    </xf>
    <xf numFmtId="0" fontId="4" fillId="42" borderId="10" xfId="0" applyFont="1" applyFill="1" applyBorder="1" applyAlignment="1">
      <alignment/>
    </xf>
    <xf numFmtId="3" fontId="4" fillId="42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2" borderId="10" xfId="0" applyFont="1" applyFill="1" applyBorder="1" applyAlignment="1">
      <alignment horizontal="centerContinuous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3" fontId="0" fillId="0" borderId="0" xfId="0" applyNumberFormat="1" applyFont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36" fillId="32" borderId="10" xfId="0" applyFont="1" applyFill="1" applyBorder="1" applyAlignment="1">
      <alignment horizontal="centerContinuous" vertical="center" wrapText="1"/>
    </xf>
    <xf numFmtId="0" fontId="36" fillId="32" borderId="10" xfId="0" applyFont="1" applyFill="1" applyBorder="1" applyAlignment="1">
      <alignment horizontal="centerContinuous"/>
    </xf>
    <xf numFmtId="0" fontId="36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36" fillId="32" borderId="10" xfId="0" applyFont="1" applyFill="1" applyBorder="1" applyAlignment="1">
      <alignment vertical="center" wrapText="1"/>
    </xf>
    <xf numFmtId="3" fontId="36" fillId="32" borderId="10" xfId="0" applyNumberFormat="1" applyFont="1" applyFill="1" applyBorder="1" applyAlignment="1">
      <alignment vertical="center"/>
    </xf>
    <xf numFmtId="6" fontId="0" fillId="0" borderId="0" xfId="0" applyNumberFormat="1" applyAlignment="1">
      <alignment/>
    </xf>
    <xf numFmtId="0" fontId="27" fillId="0" borderId="26" xfId="0" applyFont="1" applyBorder="1" applyAlignment="1">
      <alignment/>
    </xf>
    <xf numFmtId="3" fontId="28" fillId="0" borderId="11" xfId="0" applyNumberFormat="1" applyFont="1" applyBorder="1" applyAlignment="1">
      <alignment vertical="center" wrapText="1"/>
    </xf>
    <xf numFmtId="3" fontId="28" fillId="0" borderId="12" xfId="0" applyNumberFormat="1" applyFont="1" applyBorder="1" applyAlignment="1">
      <alignment vertical="center" wrapText="1"/>
    </xf>
    <xf numFmtId="3" fontId="28" fillId="0" borderId="13" xfId="0" applyNumberFormat="1" applyFont="1" applyBorder="1" applyAlignment="1">
      <alignment vertical="center" wrapText="1"/>
    </xf>
    <xf numFmtId="0" fontId="4" fillId="0" borderId="27" xfId="0" applyFont="1" applyBorder="1" applyAlignment="1">
      <alignment/>
    </xf>
    <xf numFmtId="4" fontId="28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3" fontId="5" fillId="0" borderId="17" xfId="0" applyNumberFormat="1" applyFont="1" applyBorder="1" applyAlignment="1">
      <alignment horizontal="right" wrapText="1"/>
    </xf>
    <xf numFmtId="3" fontId="5" fillId="0" borderId="25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6" fillId="0" borderId="17" xfId="0" applyNumberFormat="1" applyFont="1" applyBorder="1" applyAlignment="1">
      <alignment horizontal="right" wrapText="1"/>
    </xf>
    <xf numFmtId="3" fontId="6" fillId="0" borderId="25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vertical="center" wrapText="1"/>
    </xf>
    <xf numFmtId="0" fontId="28" fillId="0" borderId="29" xfId="0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3" fontId="5" fillId="0" borderId="31" xfId="0" applyNumberFormat="1" applyFont="1" applyBorder="1" applyAlignment="1">
      <alignment horizontal="right" wrapText="1"/>
    </xf>
    <xf numFmtId="0" fontId="4" fillId="0" borderId="26" xfId="0" applyFont="1" applyBorder="1" applyAlignment="1">
      <alignment/>
    </xf>
    <xf numFmtId="3" fontId="28" fillId="0" borderId="11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1" fontId="4" fillId="0" borderId="27" xfId="0" applyNumberFormat="1" applyFont="1" applyBorder="1" applyAlignment="1">
      <alignment/>
    </xf>
    <xf numFmtId="174" fontId="28" fillId="0" borderId="10" xfId="0" applyNumberFormat="1" applyFont="1" applyBorder="1" applyAlignment="1">
      <alignment horizontal="right" wrapText="1"/>
    </xf>
    <xf numFmtId="185" fontId="4" fillId="0" borderId="28" xfId="0" applyNumberFormat="1" applyFont="1" applyBorder="1" applyAlignment="1">
      <alignment/>
    </xf>
    <xf numFmtId="185" fontId="4" fillId="0" borderId="27" xfId="0" applyNumberFormat="1" applyFont="1" applyBorder="1" applyAlignment="1">
      <alignment/>
    </xf>
    <xf numFmtId="3" fontId="28" fillId="0" borderId="29" xfId="0" applyNumberFormat="1" applyFont="1" applyBorder="1" applyAlignment="1">
      <alignment horizontal="right" wrapText="1"/>
    </xf>
    <xf numFmtId="185" fontId="4" fillId="0" borderId="28" xfId="0" applyNumberFormat="1" applyFont="1" applyBorder="1" applyAlignment="1">
      <alignment vertical="center"/>
    </xf>
    <xf numFmtId="185" fontId="4" fillId="0" borderId="26" xfId="0" applyNumberFormat="1" applyFont="1" applyBorder="1" applyAlignment="1">
      <alignment/>
    </xf>
    <xf numFmtId="185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vertical="center" wrapText="1"/>
    </xf>
    <xf numFmtId="3" fontId="28" fillId="0" borderId="33" xfId="0" applyNumberFormat="1" applyFont="1" applyBorder="1" applyAlignment="1">
      <alignment horizontal="right" wrapText="1"/>
    </xf>
    <xf numFmtId="3" fontId="5" fillId="0" borderId="20" xfId="0" applyNumberFormat="1" applyFont="1" applyBorder="1" applyAlignment="1">
      <alignment horizontal="right" wrapText="1"/>
    </xf>
    <xf numFmtId="3" fontId="5" fillId="0" borderId="34" xfId="0" applyNumberFormat="1" applyFont="1" applyBorder="1" applyAlignment="1">
      <alignment horizontal="right" wrapText="1"/>
    </xf>
    <xf numFmtId="4" fontId="28" fillId="0" borderId="29" xfId="0" applyNumberFormat="1" applyFont="1" applyBorder="1" applyAlignment="1">
      <alignment horizontal="right" wrapText="1"/>
    </xf>
    <xf numFmtId="3" fontId="75" fillId="0" borderId="29" xfId="0" applyNumberFormat="1" applyFont="1" applyBorder="1" applyAlignment="1">
      <alignment horizontal="right" wrapText="1"/>
    </xf>
    <xf numFmtId="3" fontId="76" fillId="0" borderId="10" xfId="0" applyNumberFormat="1" applyFont="1" applyBorder="1" applyAlignment="1">
      <alignment horizontal="right" wrapText="1"/>
    </xf>
    <xf numFmtId="174" fontId="28" fillId="0" borderId="29" xfId="0" applyNumberFormat="1" applyFont="1" applyBorder="1" applyAlignment="1">
      <alignment horizontal="right" wrapText="1"/>
    </xf>
    <xf numFmtId="174" fontId="75" fillId="0" borderId="29" xfId="0" applyNumberFormat="1" applyFont="1" applyBorder="1" applyAlignment="1">
      <alignment horizontal="right" wrapText="1"/>
    </xf>
    <xf numFmtId="185" fontId="4" fillId="0" borderId="35" xfId="0" applyNumberFormat="1" applyFont="1" applyBorder="1" applyAlignment="1">
      <alignment/>
    </xf>
    <xf numFmtId="3" fontId="28" fillId="0" borderId="19" xfId="0" applyNumberFormat="1" applyFont="1" applyBorder="1" applyAlignment="1">
      <alignment horizontal="right" wrapText="1"/>
    </xf>
    <xf numFmtId="3" fontId="5" fillId="0" borderId="36" xfId="0" applyNumberFormat="1" applyFont="1" applyBorder="1" applyAlignment="1">
      <alignment horizontal="right" wrapText="1"/>
    </xf>
    <xf numFmtId="3" fontId="5" fillId="0" borderId="33" xfId="0" applyNumberFormat="1" applyFont="1" applyBorder="1" applyAlignment="1">
      <alignment horizontal="right" wrapText="1"/>
    </xf>
    <xf numFmtId="0" fontId="4" fillId="0" borderId="19" xfId="0" applyFont="1" applyBorder="1" applyAlignment="1">
      <alignment vertical="center" wrapText="1"/>
    </xf>
    <xf numFmtId="3" fontId="77" fillId="0" borderId="37" xfId="0" applyNumberFormat="1" applyFont="1" applyBorder="1" applyAlignment="1">
      <alignment horizontal="right" wrapText="1"/>
    </xf>
    <xf numFmtId="3" fontId="77" fillId="0" borderId="36" xfId="0" applyNumberFormat="1" applyFont="1" applyBorder="1" applyAlignment="1">
      <alignment horizontal="right" wrapText="1"/>
    </xf>
    <xf numFmtId="3" fontId="77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38" xfId="0" applyFont="1" applyBorder="1" applyAlignment="1">
      <alignment vertical="center" wrapText="1"/>
    </xf>
    <xf numFmtId="0" fontId="0" fillId="32" borderId="25" xfId="0" applyFont="1" applyFill="1" applyBorder="1" applyAlignment="1">
      <alignment/>
    </xf>
    <xf numFmtId="0" fontId="0" fillId="32" borderId="38" xfId="0" applyFont="1" applyFill="1" applyBorder="1" applyAlignment="1">
      <alignment vertical="center" wrapText="1"/>
    </xf>
    <xf numFmtId="3" fontId="0" fillId="32" borderId="10" xfId="0" applyNumberFormat="1" applyFill="1" applyBorder="1" applyAlignment="1">
      <alignment vertical="center"/>
    </xf>
    <xf numFmtId="3" fontId="0" fillId="32" borderId="10" xfId="0" applyNumberFormat="1" applyFont="1" applyFill="1" applyBorder="1" applyAlignment="1">
      <alignment vertical="center"/>
    </xf>
    <xf numFmtId="3" fontId="4" fillId="43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21" fillId="34" borderId="10" xfId="0" applyFont="1" applyFill="1" applyBorder="1" applyAlignment="1" quotePrefix="1">
      <alignment horizontal="center" vertical="center"/>
    </xf>
    <xf numFmtId="0" fontId="17" fillId="34" borderId="10" xfId="0" applyFont="1" applyFill="1" applyBorder="1" applyAlignment="1" quotePrefix="1">
      <alignment horizontal="center" vertical="center"/>
    </xf>
    <xf numFmtId="3" fontId="21" fillId="34" borderId="10" xfId="40" applyNumberFormat="1" applyFont="1" applyFill="1" applyBorder="1" applyAlignment="1">
      <alignment horizontal="right"/>
    </xf>
    <xf numFmtId="3" fontId="17" fillId="34" borderId="10" xfId="40" applyNumberFormat="1" applyFont="1" applyFill="1" applyBorder="1" applyAlignment="1">
      <alignment horizontal="right"/>
    </xf>
    <xf numFmtId="3" fontId="23" fillId="34" borderId="10" xfId="40" applyNumberFormat="1" applyFont="1" applyFill="1" applyBorder="1" applyAlignment="1">
      <alignment horizontal="right"/>
    </xf>
    <xf numFmtId="3" fontId="22" fillId="34" borderId="10" xfId="40" applyNumberFormat="1" applyFont="1" applyFill="1" applyBorder="1" applyAlignment="1">
      <alignment horizontal="right"/>
    </xf>
    <xf numFmtId="1" fontId="21" fillId="0" borderId="10" xfId="0" applyNumberFormat="1" applyFont="1" applyBorder="1" applyAlignment="1">
      <alignment vertical="center"/>
    </xf>
    <xf numFmtId="1" fontId="21" fillId="0" borderId="10" xfId="0" applyNumberFormat="1" applyFont="1" applyBorder="1" applyAlignment="1">
      <alignment vertical="center" wrapText="1"/>
    </xf>
    <xf numFmtId="1" fontId="21" fillId="34" borderId="1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188" fontId="0" fillId="0" borderId="10" xfId="40" applyNumberFormat="1" applyFont="1" applyBorder="1" applyAlignment="1">
      <alignment horizontal="right" vertical="center"/>
    </xf>
    <xf numFmtId="0" fontId="33" fillId="32" borderId="10" xfId="0" applyFont="1" applyFill="1" applyBorder="1" applyAlignment="1">
      <alignment horizontal="center" vertical="center" wrapText="1"/>
    </xf>
    <xf numFmtId="3" fontId="33" fillId="32" borderId="10" xfId="0" applyNumberFormat="1" applyFont="1" applyFill="1" applyBorder="1" applyAlignment="1">
      <alignment horizontal="center" vertical="center"/>
    </xf>
    <xf numFmtId="177" fontId="0" fillId="0" borderId="10" xfId="40" applyNumberFormat="1" applyFont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187" fontId="0" fillId="0" borderId="0" xfId="0" applyNumberFormat="1" applyAlignment="1">
      <alignment horizontal="center"/>
    </xf>
    <xf numFmtId="0" fontId="36" fillId="0" borderId="0" xfId="0" applyFont="1" applyAlignment="1">
      <alignment wrapText="1"/>
    </xf>
    <xf numFmtId="0" fontId="38" fillId="0" borderId="0" xfId="0" applyFont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Alignment="1">
      <alignment horizontal="center" vertical="center"/>
    </xf>
    <xf numFmtId="187" fontId="4" fillId="0" borderId="0" xfId="0" applyNumberFormat="1" applyFont="1" applyAlignment="1">
      <alignment horizontal="center"/>
    </xf>
    <xf numFmtId="14" fontId="31" fillId="0" borderId="0" xfId="57" applyNumberFormat="1" applyFont="1">
      <alignment/>
      <protection/>
    </xf>
    <xf numFmtId="14" fontId="31" fillId="0" borderId="0" xfId="57" applyNumberFormat="1" applyFont="1" applyAlignment="1">
      <alignment horizontal="right"/>
      <protection/>
    </xf>
    <xf numFmtId="2" fontId="5" fillId="0" borderId="0" xfId="0" applyNumberFormat="1" applyFont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39" xfId="0" applyFont="1" applyBorder="1" applyAlignment="1">
      <alignment horizontal="center"/>
    </xf>
    <xf numFmtId="0" fontId="4" fillId="32" borderId="25" xfId="0" applyFont="1" applyFill="1" applyBorder="1" applyAlignment="1">
      <alignment horizontal="center" vertical="center" wrapText="1" shrinkToFit="1"/>
    </xf>
    <xf numFmtId="0" fontId="4" fillId="32" borderId="40" xfId="0" applyFont="1" applyFill="1" applyBorder="1" applyAlignment="1">
      <alignment horizontal="center" vertical="center" wrapText="1" shrinkToFit="1"/>
    </xf>
    <xf numFmtId="0" fontId="4" fillId="32" borderId="38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41" borderId="10" xfId="0" applyFont="1" applyFill="1" applyBorder="1" applyAlignment="1">
      <alignment horizontal="left"/>
    </xf>
    <xf numFmtId="0" fontId="28" fillId="32" borderId="25" xfId="0" applyFont="1" applyFill="1" applyBorder="1" applyAlignment="1">
      <alignment horizontal="center" wrapText="1"/>
    </xf>
    <xf numFmtId="0" fontId="28" fillId="32" borderId="40" xfId="0" applyFont="1" applyFill="1" applyBorder="1" applyAlignment="1">
      <alignment horizontal="center" wrapText="1"/>
    </xf>
    <xf numFmtId="0" fontId="28" fillId="32" borderId="3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3" fontId="33" fillId="0" borderId="25" xfId="0" applyNumberFormat="1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8" xfId="0" applyBorder="1" applyAlignment="1">
      <alignment horizontal="left"/>
    </xf>
    <xf numFmtId="14" fontId="0" fillId="0" borderId="25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4" fillId="32" borderId="41" xfId="0" applyFont="1" applyFill="1" applyBorder="1" applyAlignment="1">
      <alignment horizontal="center"/>
    </xf>
    <xf numFmtId="0" fontId="4" fillId="32" borderId="42" xfId="0" applyFont="1" applyFill="1" applyBorder="1" applyAlignment="1">
      <alignment horizontal="center"/>
    </xf>
    <xf numFmtId="0" fontId="4" fillId="32" borderId="36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43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4" fillId="32" borderId="39" xfId="0" applyFont="1" applyFill="1" applyBorder="1" applyAlignment="1">
      <alignment horizontal="center"/>
    </xf>
    <xf numFmtId="0" fontId="4" fillId="32" borderId="44" xfId="0" applyFont="1" applyFill="1" applyBorder="1" applyAlignment="1">
      <alignment horizontal="center"/>
    </xf>
    <xf numFmtId="0" fontId="36" fillId="0" borderId="41" xfId="0" applyFont="1" applyBorder="1" applyAlignment="1">
      <alignment wrapText="1"/>
    </xf>
    <xf numFmtId="0" fontId="4" fillId="32" borderId="25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38" xfId="0" applyFont="1" applyFill="1" applyBorder="1" applyAlignment="1">
      <alignment horizontal="center" wrapText="1"/>
    </xf>
    <xf numFmtId="6" fontId="4" fillId="0" borderId="25" xfId="0" applyNumberFormat="1" applyFont="1" applyBorder="1" applyAlignment="1">
      <alignment horizontal="center"/>
    </xf>
    <xf numFmtId="14" fontId="4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33" fillId="0" borderId="25" xfId="0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4" fillId="0" borderId="3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32" borderId="25" xfId="0" applyFont="1" applyFill="1" applyBorder="1" applyAlignment="1">
      <alignment horizontal="left"/>
    </xf>
    <xf numFmtId="0" fontId="4" fillId="32" borderId="40" xfId="0" applyFont="1" applyFill="1" applyBorder="1" applyAlignment="1">
      <alignment horizontal="left"/>
    </xf>
    <xf numFmtId="0" fontId="4" fillId="32" borderId="38" xfId="0" applyFont="1" applyFill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14" fontId="0" fillId="0" borderId="40" xfId="0" applyNumberFormat="1" applyFont="1" applyBorder="1" applyAlignment="1">
      <alignment horizontal="center"/>
    </xf>
    <xf numFmtId="14" fontId="0" fillId="0" borderId="38" xfId="0" applyNumberFormat="1" applyFont="1" applyBorder="1" applyAlignment="1">
      <alignment horizontal="center"/>
    </xf>
    <xf numFmtId="14" fontId="78" fillId="0" borderId="25" xfId="0" applyNumberFormat="1" applyFont="1" applyBorder="1" applyAlignment="1">
      <alignment horizontal="center"/>
    </xf>
    <xf numFmtId="14" fontId="78" fillId="0" borderId="40" xfId="0" applyNumberFormat="1" applyFont="1" applyBorder="1" applyAlignment="1">
      <alignment horizontal="center"/>
    </xf>
    <xf numFmtId="14" fontId="78" fillId="0" borderId="38" xfId="0" applyNumberFormat="1" applyFont="1" applyBorder="1" applyAlignment="1">
      <alignment horizontal="center"/>
    </xf>
    <xf numFmtId="0" fontId="4" fillId="0" borderId="36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" fillId="0" borderId="25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2" borderId="25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shrinkToFit="1"/>
    </xf>
    <xf numFmtId="0" fontId="0" fillId="0" borderId="38" xfId="0" applyFont="1" applyBorder="1" applyAlignment="1">
      <alignment horizontal="left" vertical="center" wrapText="1" shrinkToFit="1"/>
    </xf>
    <xf numFmtId="0" fontId="29" fillId="0" borderId="0" xfId="0" applyFont="1" applyAlignment="1">
      <alignment horizontal="center" vertical="center" wrapText="1"/>
    </xf>
    <xf numFmtId="2" fontId="34" fillId="0" borderId="0" xfId="0" applyNumberFormat="1" applyFont="1" applyAlignment="1">
      <alignment horizontal="center"/>
    </xf>
    <xf numFmtId="0" fontId="0" fillId="0" borderId="25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" fillId="4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39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4" fillId="4" borderId="0" xfId="0" applyFont="1" applyFill="1" applyAlignment="1">
      <alignment horizontal="center"/>
    </xf>
    <xf numFmtId="0" fontId="25" fillId="35" borderId="45" xfId="0" applyFont="1" applyFill="1" applyBorder="1" applyAlignment="1">
      <alignment horizontal="center" vertical="center" wrapText="1"/>
    </xf>
    <xf numFmtId="0" fontId="25" fillId="35" borderId="46" xfId="0" applyFont="1" applyFill="1" applyBorder="1" applyAlignment="1">
      <alignment horizontal="center" vertical="center" wrapText="1"/>
    </xf>
    <xf numFmtId="0" fontId="25" fillId="35" borderId="47" xfId="0" applyFont="1" applyFill="1" applyBorder="1" applyAlignment="1">
      <alignment horizontal="center" vertical="center" wrapText="1"/>
    </xf>
    <xf numFmtId="0" fontId="25" fillId="35" borderId="4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43" borderId="25" xfId="0" applyFont="1" applyFill="1" applyBorder="1" applyAlignment="1">
      <alignment horizontal="left"/>
    </xf>
    <xf numFmtId="0" fontId="4" fillId="43" borderId="38" xfId="0" applyFont="1" applyFill="1" applyBorder="1" applyAlignment="1">
      <alignment horizontal="left"/>
    </xf>
    <xf numFmtId="0" fontId="4" fillId="43" borderId="10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19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130038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"/>
  <sheetViews>
    <sheetView view="pageLayout" workbookViewId="0" topLeftCell="A1">
      <selection activeCell="G9" sqref="G9"/>
    </sheetView>
  </sheetViews>
  <sheetFormatPr defaultColWidth="9.140625" defaultRowHeight="12.75"/>
  <cols>
    <col min="2" max="2" width="38.00390625" style="0" customWidth="1"/>
  </cols>
  <sheetData>
    <row r="1" spans="1:10" s="3" customFormat="1" ht="15.75">
      <c r="A1" s="404" t="s">
        <v>191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0" s="3" customFormat="1" ht="21.75" customHeight="1">
      <c r="A2" s="391" t="s">
        <v>336</v>
      </c>
      <c r="B2" s="391"/>
      <c r="C2" s="391"/>
      <c r="D2" s="391"/>
      <c r="E2" s="391"/>
      <c r="F2" s="391"/>
      <c r="G2" s="391"/>
      <c r="H2" s="391"/>
      <c r="I2" s="391"/>
      <c r="J2" s="391"/>
    </row>
    <row r="3" spans="1:10" s="3" customFormat="1" ht="12.75" customHeight="1">
      <c r="A3" s="412" t="s">
        <v>337</v>
      </c>
      <c r="B3" s="274" t="s">
        <v>338</v>
      </c>
      <c r="C3" s="409" t="s">
        <v>339</v>
      </c>
      <c r="D3" s="410"/>
      <c r="E3" s="410"/>
      <c r="F3" s="411"/>
      <c r="G3" s="409" t="s">
        <v>350</v>
      </c>
      <c r="H3" s="410"/>
      <c r="I3" s="410"/>
      <c r="J3" s="411"/>
    </row>
    <row r="4" spans="1:10" s="213" customFormat="1" ht="51.75" customHeight="1">
      <c r="A4" s="412"/>
      <c r="B4" s="413" t="s">
        <v>340</v>
      </c>
      <c r="C4" s="275" t="s">
        <v>341</v>
      </c>
      <c r="D4" s="275" t="s">
        <v>342</v>
      </c>
      <c r="E4" s="275" t="s">
        <v>343</v>
      </c>
      <c r="F4" s="276" t="s">
        <v>344</v>
      </c>
      <c r="G4" s="275" t="s">
        <v>341</v>
      </c>
      <c r="H4" s="275" t="s">
        <v>342</v>
      </c>
      <c r="I4" s="275" t="s">
        <v>343</v>
      </c>
      <c r="J4" s="276" t="s">
        <v>344</v>
      </c>
    </row>
    <row r="5" spans="1:10" ht="12.75">
      <c r="A5" s="412"/>
      <c r="B5" s="414"/>
      <c r="C5" s="277" t="s">
        <v>345</v>
      </c>
      <c r="D5" s="277" t="s">
        <v>345</v>
      </c>
      <c r="E5" s="277" t="s">
        <v>346</v>
      </c>
      <c r="F5" s="274" t="s">
        <v>346</v>
      </c>
      <c r="G5" s="277" t="s">
        <v>345</v>
      </c>
      <c r="H5" s="277" t="s">
        <v>345</v>
      </c>
      <c r="I5" s="277" t="s">
        <v>346</v>
      </c>
      <c r="J5" s="274" t="s">
        <v>346</v>
      </c>
    </row>
    <row r="6" spans="1:10" ht="12.75">
      <c r="A6" s="277" t="s">
        <v>323</v>
      </c>
      <c r="B6" s="278" t="s">
        <v>102</v>
      </c>
      <c r="C6" s="279">
        <v>4</v>
      </c>
      <c r="D6" s="279">
        <v>2</v>
      </c>
      <c r="E6" s="279">
        <v>0</v>
      </c>
      <c r="F6" s="46">
        <f>SUM(C6:E6)</f>
        <v>6</v>
      </c>
      <c r="G6" s="279">
        <v>4</v>
      </c>
      <c r="H6" s="279">
        <v>2</v>
      </c>
      <c r="I6" s="279">
        <v>0</v>
      </c>
      <c r="J6" s="46">
        <f>SUM(G6:I6)</f>
        <v>6</v>
      </c>
    </row>
    <row r="7" spans="1:10" ht="20.25" customHeight="1">
      <c r="A7" s="277" t="s">
        <v>325</v>
      </c>
      <c r="B7" s="278" t="s">
        <v>110</v>
      </c>
      <c r="C7" s="279">
        <v>29</v>
      </c>
      <c r="D7" s="279">
        <v>0</v>
      </c>
      <c r="E7" s="279"/>
      <c r="F7" s="46">
        <f>SUM(C7:E7)</f>
        <v>29</v>
      </c>
      <c r="G7" s="279">
        <v>29</v>
      </c>
      <c r="H7" s="279">
        <v>0</v>
      </c>
      <c r="I7" s="279"/>
      <c r="J7" s="46">
        <f>SUM(G7:I7)</f>
        <v>29</v>
      </c>
    </row>
    <row r="8" spans="1:10" ht="20.25" customHeight="1">
      <c r="A8" s="280" t="s">
        <v>327</v>
      </c>
      <c r="B8" s="278" t="s">
        <v>347</v>
      </c>
      <c r="C8" s="279">
        <v>80</v>
      </c>
      <c r="D8" s="279"/>
      <c r="E8" s="279"/>
      <c r="F8" s="46">
        <f>SUM(C8:E8)</f>
        <v>80</v>
      </c>
      <c r="G8" s="279">
        <v>77</v>
      </c>
      <c r="H8" s="279"/>
      <c r="I8" s="279"/>
      <c r="J8" s="46">
        <f>SUM(G8:I8)</f>
        <v>77</v>
      </c>
    </row>
    <row r="9" spans="1:10" ht="18.75" customHeight="1">
      <c r="A9" s="277" t="s">
        <v>348</v>
      </c>
      <c r="B9" s="278" t="s">
        <v>349</v>
      </c>
      <c r="C9" s="279">
        <v>3</v>
      </c>
      <c r="D9" s="281">
        <v>0</v>
      </c>
      <c r="E9" s="281">
        <v>0</v>
      </c>
      <c r="F9" s="46">
        <f>SUM(C9:E9)</f>
        <v>3</v>
      </c>
      <c r="G9" s="279">
        <v>3</v>
      </c>
      <c r="H9" s="281">
        <v>0</v>
      </c>
      <c r="I9" s="281">
        <v>0</v>
      </c>
      <c r="J9" s="46">
        <f>SUM(G9:I9)</f>
        <v>3</v>
      </c>
    </row>
    <row r="10" spans="1:10" s="3" customFormat="1" ht="22.5" customHeight="1">
      <c r="A10" s="408" t="s">
        <v>295</v>
      </c>
      <c r="B10" s="408"/>
      <c r="C10" s="46">
        <f>SUM(C6:C9)</f>
        <v>116</v>
      </c>
      <c r="D10" s="46">
        <f>SUM(D6:D9)</f>
        <v>2</v>
      </c>
      <c r="E10" s="46">
        <f>SUM(E6:E9)</f>
        <v>0</v>
      </c>
      <c r="F10" s="46">
        <f>SUM(C10:E10)</f>
        <v>118</v>
      </c>
      <c r="G10" s="46">
        <f>SUM(G6:G9)</f>
        <v>113</v>
      </c>
      <c r="H10" s="46">
        <f>SUM(H6:H9)</f>
        <v>2</v>
      </c>
      <c r="I10" s="46">
        <f>SUM(I6:I9)</f>
        <v>0</v>
      </c>
      <c r="J10" s="46">
        <f>SUM(G10:I10)</f>
        <v>115</v>
      </c>
    </row>
  </sheetData>
  <sheetProtection/>
  <mergeCells count="7">
    <mergeCell ref="A10:B10"/>
    <mergeCell ref="G3:J3"/>
    <mergeCell ref="A1:J1"/>
    <mergeCell ref="A2:J2"/>
    <mergeCell ref="A3:A5"/>
    <mergeCell ref="C3:F3"/>
    <mergeCell ref="B4:B5"/>
  </mergeCells>
  <printOptions/>
  <pageMargins left="0.7" right="0.7" top="0.75" bottom="0.75" header="0.3" footer="0.3"/>
  <pageSetup horizontalDpi="600" verticalDpi="600" orientation="landscape" paperSize="9" r:id="rId1"/>
  <headerFooter>
    <oddHeader>&amp;L6 melléklet a 2/2019. (II.22.)  Önk. rendelethez, fő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6"/>
  <sheetViews>
    <sheetView view="pageLayout" workbookViewId="0" topLeftCell="A1">
      <selection activeCell="A11" sqref="A11:C11"/>
    </sheetView>
  </sheetViews>
  <sheetFormatPr defaultColWidth="9.140625" defaultRowHeight="12.75"/>
  <cols>
    <col min="3" max="3" width="10.8515625" style="0" customWidth="1"/>
    <col min="4" max="4" width="13.7109375" style="0" customWidth="1"/>
    <col min="5" max="5" width="12.421875" style="0" customWidth="1"/>
    <col min="6" max="6" width="13.00390625" style="0" customWidth="1"/>
    <col min="7" max="7" width="35.8515625" style="0" customWidth="1"/>
    <col min="8" max="8" width="11.421875" style="0" bestFit="1" customWidth="1"/>
    <col min="11" max="11" width="18.28125" style="0" customWidth="1"/>
  </cols>
  <sheetData>
    <row r="1" spans="1:7" ht="15.75" customHeight="1">
      <c r="A1" s="415" t="s">
        <v>436</v>
      </c>
      <c r="B1" s="415"/>
      <c r="C1" s="415"/>
      <c r="D1" s="415"/>
      <c r="E1" s="415"/>
      <c r="F1" s="415"/>
      <c r="G1" s="415"/>
    </row>
    <row r="2" spans="1:7" ht="12.75" customHeight="1">
      <c r="A2" s="416" t="s">
        <v>437</v>
      </c>
      <c r="B2" s="415"/>
      <c r="C2" s="415"/>
      <c r="D2" s="415"/>
      <c r="E2" s="415"/>
      <c r="F2" s="415"/>
      <c r="G2" s="415"/>
    </row>
    <row r="3" spans="1:7" ht="3.75" customHeight="1">
      <c r="A3" s="415"/>
      <c r="B3" s="415"/>
      <c r="C3" s="415"/>
      <c r="D3" s="415"/>
      <c r="E3" s="415"/>
      <c r="F3" s="415"/>
      <c r="G3" s="415"/>
    </row>
    <row r="4" spans="1:7" ht="12.75" hidden="1">
      <c r="A4" s="415"/>
      <c r="B4" s="415"/>
      <c r="C4" s="415"/>
      <c r="D4" s="415"/>
      <c r="E4" s="415"/>
      <c r="F4" s="415"/>
      <c r="G4" s="415"/>
    </row>
    <row r="5" spans="1:7" ht="12.75" hidden="1">
      <c r="A5" s="415"/>
      <c r="B5" s="415"/>
      <c r="C5" s="415"/>
      <c r="D5" s="415"/>
      <c r="E5" s="415"/>
      <c r="F5" s="415"/>
      <c r="G5" s="415"/>
    </row>
    <row r="6" spans="1:7" ht="12.75" hidden="1">
      <c r="A6" s="415"/>
      <c r="B6" s="415"/>
      <c r="C6" s="415"/>
      <c r="D6" s="415"/>
      <c r="E6" s="415"/>
      <c r="F6" s="415"/>
      <c r="G6" s="415"/>
    </row>
    <row r="7" spans="1:7" ht="12.75" hidden="1">
      <c r="A7" s="381"/>
      <c r="B7" s="381"/>
      <c r="C7" s="381"/>
      <c r="D7" s="381"/>
      <c r="E7" s="381"/>
      <c r="F7" s="381"/>
      <c r="G7" s="381"/>
    </row>
    <row r="8" spans="1:7" ht="12.75" customHeight="1">
      <c r="A8" s="417" t="s">
        <v>438</v>
      </c>
      <c r="B8" s="417"/>
      <c r="C8" s="417"/>
      <c r="D8" s="418" t="s">
        <v>439</v>
      </c>
      <c r="E8" s="419"/>
      <c r="F8" s="419"/>
      <c r="G8" s="420"/>
    </row>
    <row r="9" spans="1:7" ht="12.75" customHeight="1">
      <c r="A9" s="421" t="s">
        <v>440</v>
      </c>
      <c r="B9" s="421"/>
      <c r="C9" s="421"/>
      <c r="D9" s="422" t="s">
        <v>441</v>
      </c>
      <c r="E9" s="422"/>
      <c r="F9" s="422"/>
      <c r="G9" s="422"/>
    </row>
    <row r="10" spans="1:7" ht="12.75" customHeight="1">
      <c r="A10" s="423" t="s">
        <v>442</v>
      </c>
      <c r="B10" s="423"/>
      <c r="C10" s="423"/>
      <c r="D10" s="424" t="s">
        <v>443</v>
      </c>
      <c r="E10" s="425"/>
      <c r="F10" s="425"/>
      <c r="G10" s="426"/>
    </row>
    <row r="11" spans="1:7" ht="12.75" customHeight="1">
      <c r="A11" s="427" t="s">
        <v>444</v>
      </c>
      <c r="B11" s="428"/>
      <c r="C11" s="429"/>
      <c r="D11" s="430" t="s">
        <v>445</v>
      </c>
      <c r="E11" s="431"/>
      <c r="F11" s="431"/>
      <c r="G11" s="432"/>
    </row>
    <row r="12" spans="1:7" ht="12.75">
      <c r="A12" s="427" t="s">
        <v>446</v>
      </c>
      <c r="B12" s="428"/>
      <c r="C12" s="429"/>
      <c r="D12" s="430" t="s">
        <v>447</v>
      </c>
      <c r="E12" s="431"/>
      <c r="F12" s="431"/>
      <c r="G12" s="432"/>
    </row>
    <row r="13" spans="1:7" ht="12.75">
      <c r="A13" s="421" t="s">
        <v>448</v>
      </c>
      <c r="B13" s="423"/>
      <c r="C13" s="423"/>
      <c r="D13" s="423"/>
      <c r="E13" s="423"/>
      <c r="F13" s="423"/>
      <c r="G13" s="423"/>
    </row>
    <row r="14" spans="1:7" ht="1.5" customHeight="1">
      <c r="A14" s="433"/>
      <c r="B14" s="434"/>
      <c r="C14" s="434"/>
      <c r="D14" s="434"/>
      <c r="E14" s="434"/>
      <c r="F14" s="434"/>
      <c r="G14" s="435"/>
    </row>
    <row r="15" spans="1:7" ht="12.75" hidden="1">
      <c r="A15" s="436"/>
      <c r="B15" s="437"/>
      <c r="C15" s="437"/>
      <c r="D15" s="437"/>
      <c r="E15" s="437"/>
      <c r="F15" s="437"/>
      <c r="G15" s="438"/>
    </row>
    <row r="16" spans="1:7" ht="27" customHeight="1" hidden="1">
      <c r="A16" s="436"/>
      <c r="B16" s="437"/>
      <c r="C16" s="437"/>
      <c r="D16" s="437"/>
      <c r="E16" s="437"/>
      <c r="F16" s="437"/>
      <c r="G16" s="438"/>
    </row>
    <row r="17" spans="1:7" ht="27" customHeight="1" hidden="1">
      <c r="A17" s="436"/>
      <c r="B17" s="437"/>
      <c r="C17" s="437"/>
      <c r="D17" s="437"/>
      <c r="E17" s="437"/>
      <c r="F17" s="437"/>
      <c r="G17" s="438"/>
    </row>
    <row r="18" spans="1:7" ht="25.5" customHeight="1" hidden="1">
      <c r="A18" s="436"/>
      <c r="B18" s="437"/>
      <c r="C18" s="437"/>
      <c r="D18" s="437"/>
      <c r="E18" s="437"/>
      <c r="F18" s="437"/>
      <c r="G18" s="438"/>
    </row>
    <row r="19" spans="1:7" ht="12.75" hidden="1">
      <c r="A19" s="436"/>
      <c r="B19" s="437"/>
      <c r="C19" s="437"/>
      <c r="D19" s="437"/>
      <c r="E19" s="437"/>
      <c r="F19" s="437"/>
      <c r="G19" s="438"/>
    </row>
    <row r="20" spans="1:7" ht="12.75" hidden="1">
      <c r="A20" s="436"/>
      <c r="B20" s="437"/>
      <c r="C20" s="437"/>
      <c r="D20" s="437"/>
      <c r="E20" s="437"/>
      <c r="F20" s="437"/>
      <c r="G20" s="438"/>
    </row>
    <row r="21" spans="1:7" ht="12.75" hidden="1">
      <c r="A21" s="436"/>
      <c r="B21" s="437"/>
      <c r="C21" s="437"/>
      <c r="D21" s="437"/>
      <c r="E21" s="437"/>
      <c r="F21" s="437"/>
      <c r="G21" s="438"/>
    </row>
    <row r="22" spans="1:7" ht="12.75" hidden="1">
      <c r="A22" s="436"/>
      <c r="B22" s="437"/>
      <c r="C22" s="437"/>
      <c r="D22" s="437"/>
      <c r="E22" s="437"/>
      <c r="F22" s="437"/>
      <c r="G22" s="438"/>
    </row>
    <row r="23" spans="1:7" ht="12.75" hidden="1">
      <c r="A23" s="436"/>
      <c r="B23" s="437"/>
      <c r="C23" s="437"/>
      <c r="D23" s="437"/>
      <c r="E23" s="437"/>
      <c r="F23" s="437"/>
      <c r="G23" s="438"/>
    </row>
    <row r="24" spans="1:7" ht="12.75" hidden="1">
      <c r="A24" s="436"/>
      <c r="B24" s="437"/>
      <c r="C24" s="437"/>
      <c r="D24" s="437"/>
      <c r="E24" s="437"/>
      <c r="F24" s="437"/>
      <c r="G24" s="438"/>
    </row>
    <row r="25" spans="1:7" ht="12.75" hidden="1">
      <c r="A25" s="436"/>
      <c r="B25" s="437"/>
      <c r="C25" s="437"/>
      <c r="D25" s="437"/>
      <c r="E25" s="437"/>
      <c r="F25" s="437"/>
      <c r="G25" s="438"/>
    </row>
    <row r="26" spans="1:7" ht="12.75" hidden="1">
      <c r="A26" s="436"/>
      <c r="B26" s="437"/>
      <c r="C26" s="437"/>
      <c r="D26" s="437"/>
      <c r="E26" s="437"/>
      <c r="F26" s="437"/>
      <c r="G26" s="438"/>
    </row>
    <row r="27" spans="1:7" ht="12.75" hidden="1">
      <c r="A27" s="436"/>
      <c r="B27" s="437"/>
      <c r="C27" s="437"/>
      <c r="D27" s="437"/>
      <c r="E27" s="437"/>
      <c r="F27" s="437"/>
      <c r="G27" s="438"/>
    </row>
    <row r="28" spans="1:7" ht="12.75" hidden="1">
      <c r="A28" s="436"/>
      <c r="B28" s="437"/>
      <c r="C28" s="437"/>
      <c r="D28" s="437"/>
      <c r="E28" s="437"/>
      <c r="F28" s="437"/>
      <c r="G28" s="438"/>
    </row>
    <row r="29" spans="1:8" ht="12.75" hidden="1">
      <c r="A29" s="439"/>
      <c r="B29" s="440"/>
      <c r="C29" s="440"/>
      <c r="D29" s="440"/>
      <c r="E29" s="440"/>
      <c r="F29" s="440"/>
      <c r="G29" s="441"/>
      <c r="H29" s="372"/>
    </row>
    <row r="30" spans="1:7" ht="22.5" customHeight="1">
      <c r="A30" s="442" t="s">
        <v>449</v>
      </c>
      <c r="B30" s="442"/>
      <c r="C30" s="442"/>
      <c r="D30" s="442"/>
      <c r="E30" s="442"/>
      <c r="F30" s="442"/>
      <c r="G30" s="442"/>
    </row>
    <row r="31" spans="1:7" ht="12" customHeight="1" hidden="1">
      <c r="A31" s="373"/>
      <c r="B31" s="8"/>
      <c r="C31" s="8"/>
      <c r="D31" s="8"/>
      <c r="E31" s="8"/>
      <c r="F31" s="8"/>
      <c r="G31" s="8"/>
    </row>
    <row r="32" ht="21" customHeight="1"/>
    <row r="33" spans="1:7" ht="12.75">
      <c r="A33" s="417" t="s">
        <v>438</v>
      </c>
      <c r="B33" s="417"/>
      <c r="C33" s="417"/>
      <c r="D33" s="443" t="s">
        <v>450</v>
      </c>
      <c r="E33" s="444"/>
      <c r="F33" s="444"/>
      <c r="G33" s="445"/>
    </row>
    <row r="34" spans="1:7" ht="12.75">
      <c r="A34" s="421" t="s">
        <v>440</v>
      </c>
      <c r="B34" s="421"/>
      <c r="C34" s="421"/>
      <c r="D34" s="422" t="s">
        <v>451</v>
      </c>
      <c r="E34" s="422"/>
      <c r="F34" s="422"/>
      <c r="G34" s="422"/>
    </row>
    <row r="35" spans="1:7" ht="12.75">
      <c r="A35" s="423" t="s">
        <v>442</v>
      </c>
      <c r="B35" s="423"/>
      <c r="C35" s="423"/>
      <c r="D35" s="446" t="s">
        <v>452</v>
      </c>
      <c r="E35" s="410"/>
      <c r="F35" s="410"/>
      <c r="G35" s="411"/>
    </row>
    <row r="36" spans="1:7" ht="12.75">
      <c r="A36" s="427" t="s">
        <v>453</v>
      </c>
      <c r="B36" s="428"/>
      <c r="C36" s="429"/>
      <c r="D36" s="446" t="s">
        <v>454</v>
      </c>
      <c r="E36" s="410"/>
      <c r="F36" s="410"/>
      <c r="G36" s="411"/>
    </row>
    <row r="37" spans="1:7" ht="12.75">
      <c r="A37" s="427" t="s">
        <v>444</v>
      </c>
      <c r="B37" s="428"/>
      <c r="C37" s="429"/>
      <c r="D37" s="430" t="s">
        <v>455</v>
      </c>
      <c r="E37" s="431"/>
      <c r="F37" s="431"/>
      <c r="G37" s="432"/>
    </row>
    <row r="38" spans="1:7" ht="12.75">
      <c r="A38" s="427" t="s">
        <v>446</v>
      </c>
      <c r="B38" s="428"/>
      <c r="C38" s="429"/>
      <c r="D38" s="430" t="s">
        <v>456</v>
      </c>
      <c r="E38" s="431"/>
      <c r="F38" s="431"/>
      <c r="G38" s="432"/>
    </row>
    <row r="39" spans="1:7" ht="12.75">
      <c r="A39" s="421" t="s">
        <v>448</v>
      </c>
      <c r="B39" s="421"/>
      <c r="C39" s="421"/>
      <c r="D39" s="421"/>
      <c r="E39" s="421"/>
      <c r="F39" s="421"/>
      <c r="G39" s="421"/>
    </row>
    <row r="40" spans="1:7" ht="3" customHeight="1">
      <c r="A40" s="433"/>
      <c r="B40" s="434"/>
      <c r="C40" s="434"/>
      <c r="D40" s="434"/>
      <c r="E40" s="434"/>
      <c r="F40" s="434"/>
      <c r="G40" s="435"/>
    </row>
    <row r="41" spans="1:13" ht="15" hidden="1">
      <c r="A41" s="436"/>
      <c r="B41" s="437"/>
      <c r="C41" s="437"/>
      <c r="D41" s="437"/>
      <c r="E41" s="437"/>
      <c r="F41" s="437"/>
      <c r="G41" s="438"/>
      <c r="K41" s="374"/>
      <c r="M41" s="374"/>
    </row>
    <row r="42" spans="1:11" ht="15" hidden="1">
      <c r="A42" s="436"/>
      <c r="B42" s="437"/>
      <c r="C42" s="437"/>
      <c r="D42" s="437"/>
      <c r="E42" s="437"/>
      <c r="F42" s="437"/>
      <c r="G42" s="438"/>
      <c r="K42" s="374"/>
    </row>
    <row r="43" spans="1:11" ht="15" hidden="1">
      <c r="A43" s="436"/>
      <c r="B43" s="437"/>
      <c r="C43" s="437"/>
      <c r="D43" s="437"/>
      <c r="E43" s="437"/>
      <c r="F43" s="437"/>
      <c r="G43" s="438"/>
      <c r="K43" s="374"/>
    </row>
    <row r="44" spans="1:7" ht="33.75" customHeight="1" hidden="1">
      <c r="A44" s="436"/>
      <c r="B44" s="437"/>
      <c r="C44" s="437"/>
      <c r="D44" s="437"/>
      <c r="E44" s="437"/>
      <c r="F44" s="437"/>
      <c r="G44" s="438"/>
    </row>
    <row r="45" spans="1:7" ht="12.75" hidden="1">
      <c r="A45" s="436"/>
      <c r="B45" s="437"/>
      <c r="C45" s="437"/>
      <c r="D45" s="437"/>
      <c r="E45" s="437"/>
      <c r="F45" s="437"/>
      <c r="G45" s="438"/>
    </row>
    <row r="46" spans="1:7" ht="12.75" hidden="1">
      <c r="A46" s="436"/>
      <c r="B46" s="437"/>
      <c r="C46" s="437"/>
      <c r="D46" s="437"/>
      <c r="E46" s="437"/>
      <c r="F46" s="437"/>
      <c r="G46" s="438"/>
    </row>
    <row r="47" spans="1:7" ht="12.75" hidden="1">
      <c r="A47" s="436"/>
      <c r="B47" s="437"/>
      <c r="C47" s="437"/>
      <c r="D47" s="437"/>
      <c r="E47" s="437"/>
      <c r="F47" s="437"/>
      <c r="G47" s="438"/>
    </row>
    <row r="48" spans="1:7" ht="12.75" hidden="1">
      <c r="A48" s="436"/>
      <c r="B48" s="437"/>
      <c r="C48" s="437"/>
      <c r="D48" s="437"/>
      <c r="E48" s="437"/>
      <c r="F48" s="437"/>
      <c r="G48" s="438"/>
    </row>
    <row r="49" spans="1:7" ht="12.75" hidden="1">
      <c r="A49" s="436"/>
      <c r="B49" s="437"/>
      <c r="C49" s="437"/>
      <c r="D49" s="437"/>
      <c r="E49" s="437"/>
      <c r="F49" s="437"/>
      <c r="G49" s="438"/>
    </row>
    <row r="50" spans="1:7" ht="12.75" hidden="1">
      <c r="A50" s="436"/>
      <c r="B50" s="437"/>
      <c r="C50" s="437"/>
      <c r="D50" s="437"/>
      <c r="E50" s="437"/>
      <c r="F50" s="437"/>
      <c r="G50" s="438"/>
    </row>
    <row r="51" spans="1:7" ht="12.75" hidden="1">
      <c r="A51" s="436"/>
      <c r="B51" s="437"/>
      <c r="C51" s="437"/>
      <c r="D51" s="437"/>
      <c r="E51" s="437"/>
      <c r="F51" s="437"/>
      <c r="G51" s="438"/>
    </row>
    <row r="52" spans="1:7" ht="12.75" hidden="1">
      <c r="A52" s="436"/>
      <c r="B52" s="437"/>
      <c r="C52" s="437"/>
      <c r="D52" s="437"/>
      <c r="E52" s="437"/>
      <c r="F52" s="437"/>
      <c r="G52" s="438"/>
    </row>
    <row r="53" spans="1:7" ht="12.75" hidden="1">
      <c r="A53" s="436"/>
      <c r="B53" s="437"/>
      <c r="C53" s="437"/>
      <c r="D53" s="437"/>
      <c r="E53" s="437"/>
      <c r="F53" s="437"/>
      <c r="G53" s="438"/>
    </row>
    <row r="54" spans="1:7" ht="12.75" hidden="1">
      <c r="A54" s="436"/>
      <c r="B54" s="437"/>
      <c r="C54" s="437"/>
      <c r="D54" s="437"/>
      <c r="E54" s="437"/>
      <c r="F54" s="437"/>
      <c r="G54" s="438"/>
    </row>
    <row r="55" spans="1:7" ht="12.75" hidden="1">
      <c r="A55" s="439"/>
      <c r="B55" s="440"/>
      <c r="C55" s="440"/>
      <c r="D55" s="440"/>
      <c r="E55" s="440"/>
      <c r="F55" s="440"/>
      <c r="G55" s="441"/>
    </row>
    <row r="56" spans="1:7" ht="33.75" customHeight="1" hidden="1">
      <c r="A56" s="442"/>
      <c r="B56" s="442"/>
      <c r="C56" s="442"/>
      <c r="D56" s="442"/>
      <c r="E56" s="442"/>
      <c r="F56" s="442"/>
      <c r="G56" s="442"/>
    </row>
    <row r="57" ht="12.75" hidden="1"/>
    <row r="59" spans="1:7" ht="12.75" customHeight="1">
      <c r="A59" s="417" t="s">
        <v>438</v>
      </c>
      <c r="B59" s="417"/>
      <c r="C59" s="417"/>
      <c r="D59" s="418" t="s">
        <v>457</v>
      </c>
      <c r="E59" s="419"/>
      <c r="F59" s="419"/>
      <c r="G59" s="420"/>
    </row>
    <row r="60" spans="1:7" ht="12.75">
      <c r="A60" s="421" t="s">
        <v>440</v>
      </c>
      <c r="B60" s="421"/>
      <c r="C60" s="421"/>
      <c r="D60" s="422" t="s">
        <v>458</v>
      </c>
      <c r="E60" s="422"/>
      <c r="F60" s="422"/>
      <c r="G60" s="422"/>
    </row>
    <row r="61" spans="1:7" ht="12.75">
      <c r="A61" s="423" t="s">
        <v>442</v>
      </c>
      <c r="B61" s="423"/>
      <c r="C61" s="423"/>
      <c r="D61" s="409" t="s">
        <v>459</v>
      </c>
      <c r="E61" s="410"/>
      <c r="F61" s="410"/>
      <c r="G61" s="411"/>
    </row>
    <row r="62" spans="1:7" ht="12.75">
      <c r="A62" s="427" t="s">
        <v>453</v>
      </c>
      <c r="B62" s="428"/>
      <c r="C62" s="429"/>
      <c r="D62" s="447" t="s">
        <v>460</v>
      </c>
      <c r="E62" s="410"/>
      <c r="F62" s="410"/>
      <c r="G62" s="411"/>
    </row>
    <row r="63" spans="1:7" ht="12.75">
      <c r="A63" s="448" t="s">
        <v>444</v>
      </c>
      <c r="B63" s="428"/>
      <c r="C63" s="429"/>
      <c r="D63" s="430" t="s">
        <v>461</v>
      </c>
      <c r="E63" s="431"/>
      <c r="F63" s="431"/>
      <c r="G63" s="432"/>
    </row>
    <row r="64" spans="1:7" ht="15.75" customHeight="1">
      <c r="A64" s="427" t="s">
        <v>446</v>
      </c>
      <c r="B64" s="428"/>
      <c r="C64" s="429"/>
      <c r="D64" s="430" t="s">
        <v>462</v>
      </c>
      <c r="E64" s="431"/>
      <c r="F64" s="431"/>
      <c r="G64" s="432"/>
    </row>
    <row r="65" spans="1:7" ht="18" customHeight="1">
      <c r="A65" s="421" t="s">
        <v>448</v>
      </c>
      <c r="B65" s="423"/>
      <c r="C65" s="423"/>
      <c r="D65" s="423"/>
      <c r="E65" s="423"/>
      <c r="F65" s="423"/>
      <c r="G65" s="423"/>
    </row>
    <row r="66" spans="1:7" ht="1.5" customHeight="1">
      <c r="A66" s="433"/>
      <c r="B66" s="434"/>
      <c r="C66" s="434"/>
      <c r="D66" s="434"/>
      <c r="E66" s="434"/>
      <c r="F66" s="434"/>
      <c r="G66" s="435"/>
    </row>
    <row r="67" spans="1:7" ht="12.75" hidden="1">
      <c r="A67" s="436"/>
      <c r="B67" s="437"/>
      <c r="C67" s="437"/>
      <c r="D67" s="437"/>
      <c r="E67" s="437"/>
      <c r="F67" s="437"/>
      <c r="G67" s="438"/>
    </row>
    <row r="68" spans="1:7" ht="12.75" hidden="1">
      <c r="A68" s="436"/>
      <c r="B68" s="437"/>
      <c r="C68" s="437"/>
      <c r="D68" s="437"/>
      <c r="E68" s="437"/>
      <c r="F68" s="437"/>
      <c r="G68" s="438"/>
    </row>
    <row r="69" spans="1:7" ht="12.75" hidden="1">
      <c r="A69" s="436"/>
      <c r="B69" s="437"/>
      <c r="C69" s="437"/>
      <c r="D69" s="437"/>
      <c r="E69" s="437"/>
      <c r="F69" s="437"/>
      <c r="G69" s="438"/>
    </row>
    <row r="70" spans="1:7" ht="12.75" hidden="1">
      <c r="A70" s="436"/>
      <c r="B70" s="437"/>
      <c r="C70" s="437"/>
      <c r="D70" s="437"/>
      <c r="E70" s="437"/>
      <c r="F70" s="437"/>
      <c r="G70" s="438"/>
    </row>
    <row r="71" spans="1:7" ht="12.75" hidden="1">
      <c r="A71" s="436"/>
      <c r="B71" s="437"/>
      <c r="C71" s="437"/>
      <c r="D71" s="437"/>
      <c r="E71" s="437"/>
      <c r="F71" s="437"/>
      <c r="G71" s="438"/>
    </row>
    <row r="72" spans="1:7" ht="12.75" hidden="1">
      <c r="A72" s="436"/>
      <c r="B72" s="437"/>
      <c r="C72" s="437"/>
      <c r="D72" s="437"/>
      <c r="E72" s="437"/>
      <c r="F72" s="437"/>
      <c r="G72" s="438"/>
    </row>
    <row r="73" spans="1:7" ht="12.75" hidden="1">
      <c r="A73" s="436"/>
      <c r="B73" s="437"/>
      <c r="C73" s="437"/>
      <c r="D73" s="437"/>
      <c r="E73" s="437"/>
      <c r="F73" s="437"/>
      <c r="G73" s="438"/>
    </row>
    <row r="74" spans="1:7" ht="12.75" hidden="1">
      <c r="A74" s="436"/>
      <c r="B74" s="437"/>
      <c r="C74" s="437"/>
      <c r="D74" s="437"/>
      <c r="E74" s="437"/>
      <c r="F74" s="437"/>
      <c r="G74" s="438"/>
    </row>
    <row r="75" spans="1:7" ht="12.75" hidden="1">
      <c r="A75" s="436"/>
      <c r="B75" s="437"/>
      <c r="C75" s="437"/>
      <c r="D75" s="437"/>
      <c r="E75" s="437"/>
      <c r="F75" s="437"/>
      <c r="G75" s="438"/>
    </row>
    <row r="76" spans="1:7" ht="12.75" hidden="1">
      <c r="A76" s="436"/>
      <c r="B76" s="437"/>
      <c r="C76" s="437"/>
      <c r="D76" s="437"/>
      <c r="E76" s="437"/>
      <c r="F76" s="437"/>
      <c r="G76" s="438"/>
    </row>
    <row r="77" spans="1:7" ht="12.75" hidden="1">
      <c r="A77" s="436"/>
      <c r="B77" s="437"/>
      <c r="C77" s="437"/>
      <c r="D77" s="437"/>
      <c r="E77" s="437"/>
      <c r="F77" s="437"/>
      <c r="G77" s="438"/>
    </row>
    <row r="78" spans="1:7" ht="12.75" hidden="1">
      <c r="A78" s="436"/>
      <c r="B78" s="437"/>
      <c r="C78" s="437"/>
      <c r="D78" s="437"/>
      <c r="E78" s="437"/>
      <c r="F78" s="437"/>
      <c r="G78" s="438"/>
    </row>
    <row r="79" spans="1:7" ht="12.75" hidden="1">
      <c r="A79" s="436"/>
      <c r="B79" s="437"/>
      <c r="C79" s="437"/>
      <c r="D79" s="437"/>
      <c r="E79" s="437"/>
      <c r="F79" s="437"/>
      <c r="G79" s="438"/>
    </row>
    <row r="80" spans="1:7" ht="12.75" hidden="1">
      <c r="A80" s="439"/>
      <c r="B80" s="440"/>
      <c r="C80" s="440"/>
      <c r="D80" s="440"/>
      <c r="E80" s="440"/>
      <c r="F80" s="440"/>
      <c r="G80" s="441"/>
    </row>
    <row r="81" spans="1:7" ht="48" customHeight="1" hidden="1">
      <c r="A81" s="442"/>
      <c r="B81" s="442"/>
      <c r="C81" s="442"/>
      <c r="D81" s="442"/>
      <c r="E81" s="442"/>
      <c r="F81" s="442"/>
      <c r="G81" s="442"/>
    </row>
    <row r="82" spans="1:7" ht="12.75" hidden="1">
      <c r="A82" s="257"/>
      <c r="B82" s="257"/>
      <c r="C82" s="257"/>
      <c r="D82" s="375"/>
      <c r="E82" s="375"/>
      <c r="F82" s="376"/>
      <c r="G82" s="377"/>
    </row>
    <row r="83" ht="12.75" hidden="1"/>
    <row r="84" ht="20.25" customHeight="1"/>
    <row r="85" spans="1:7" ht="12.75">
      <c r="A85" s="417" t="s">
        <v>438</v>
      </c>
      <c r="B85" s="417"/>
      <c r="C85" s="417"/>
      <c r="D85" s="443" t="s">
        <v>463</v>
      </c>
      <c r="E85" s="444"/>
      <c r="F85" s="444"/>
      <c r="G85" s="445"/>
    </row>
    <row r="86" spans="1:7" ht="15" customHeight="1">
      <c r="A86" s="421" t="s">
        <v>440</v>
      </c>
      <c r="B86" s="421"/>
      <c r="C86" s="421"/>
      <c r="D86" s="409" t="s">
        <v>464</v>
      </c>
      <c r="E86" s="410"/>
      <c r="F86" s="410"/>
      <c r="G86" s="411"/>
    </row>
    <row r="87" spans="1:7" ht="12.75">
      <c r="A87" s="427" t="s">
        <v>453</v>
      </c>
      <c r="B87" s="428"/>
      <c r="C87" s="429"/>
      <c r="D87" s="409" t="s">
        <v>465</v>
      </c>
      <c r="E87" s="410"/>
      <c r="F87" s="410"/>
      <c r="G87" s="411"/>
    </row>
    <row r="88" spans="1:7" ht="17.25" customHeight="1">
      <c r="A88" s="423" t="s">
        <v>442</v>
      </c>
      <c r="B88" s="423"/>
      <c r="C88" s="423"/>
      <c r="D88" s="449" t="s">
        <v>466</v>
      </c>
      <c r="E88" s="425"/>
      <c r="F88" s="425"/>
      <c r="G88" s="426"/>
    </row>
    <row r="89" spans="1:7" ht="12.75">
      <c r="A89" s="427" t="s">
        <v>444</v>
      </c>
      <c r="B89" s="428"/>
      <c r="C89" s="429"/>
      <c r="D89" s="450" t="s">
        <v>467</v>
      </c>
      <c r="E89" s="431"/>
      <c r="F89" s="431"/>
      <c r="G89" s="432"/>
    </row>
    <row r="90" spans="1:7" ht="12.75">
      <c r="A90" s="427" t="s">
        <v>446</v>
      </c>
      <c r="B90" s="428"/>
      <c r="C90" s="429"/>
      <c r="D90" s="430" t="s">
        <v>468</v>
      </c>
      <c r="E90" s="431"/>
      <c r="F90" s="431"/>
      <c r="G90" s="432"/>
    </row>
    <row r="91" spans="1:8" ht="16.5" customHeight="1">
      <c r="A91" s="451" t="s">
        <v>448</v>
      </c>
      <c r="B91" s="452"/>
      <c r="C91" s="452"/>
      <c r="D91" s="452"/>
      <c r="E91" s="452"/>
      <c r="F91" s="452"/>
      <c r="G91" s="452"/>
      <c r="H91" s="452"/>
    </row>
    <row r="92" spans="1:7" ht="2.25" customHeight="1" hidden="1">
      <c r="A92" s="434"/>
      <c r="B92" s="434"/>
      <c r="C92" s="434"/>
      <c r="D92" s="434"/>
      <c r="E92" s="434"/>
      <c r="F92" s="434"/>
      <c r="G92" s="434"/>
    </row>
    <row r="93" spans="1:7" ht="12.75" hidden="1">
      <c r="A93" s="437"/>
      <c r="B93" s="437"/>
      <c r="C93" s="437"/>
      <c r="D93" s="437"/>
      <c r="E93" s="437"/>
      <c r="F93" s="437"/>
      <c r="G93" s="437"/>
    </row>
    <row r="94" spans="1:7" ht="12.75" hidden="1">
      <c r="A94" s="437"/>
      <c r="B94" s="437"/>
      <c r="C94" s="437"/>
      <c r="D94" s="437"/>
      <c r="E94" s="437"/>
      <c r="F94" s="437"/>
      <c r="G94" s="437"/>
    </row>
    <row r="95" spans="1:7" ht="12.75" hidden="1">
      <c r="A95" s="437"/>
      <c r="B95" s="437"/>
      <c r="C95" s="437"/>
      <c r="D95" s="437"/>
      <c r="E95" s="437"/>
      <c r="F95" s="437"/>
      <c r="G95" s="437"/>
    </row>
    <row r="96" spans="1:7" ht="3" customHeight="1" hidden="1">
      <c r="A96" s="437"/>
      <c r="B96" s="437"/>
      <c r="C96" s="437"/>
      <c r="D96" s="437"/>
      <c r="E96" s="437"/>
      <c r="F96" s="437"/>
      <c r="G96" s="437"/>
    </row>
    <row r="97" spans="1:7" ht="12.75" hidden="1">
      <c r="A97" s="437"/>
      <c r="B97" s="437"/>
      <c r="C97" s="437"/>
      <c r="D97" s="437"/>
      <c r="E97" s="437"/>
      <c r="F97" s="437"/>
      <c r="G97" s="437"/>
    </row>
    <row r="98" spans="1:7" ht="12.75" hidden="1">
      <c r="A98" s="437"/>
      <c r="B98" s="437"/>
      <c r="C98" s="437"/>
      <c r="D98" s="437"/>
      <c r="E98" s="437"/>
      <c r="F98" s="437"/>
      <c r="G98" s="437"/>
    </row>
    <row r="99" spans="1:7" ht="12.75" hidden="1">
      <c r="A99" s="437"/>
      <c r="B99" s="437"/>
      <c r="C99" s="437"/>
      <c r="D99" s="437"/>
      <c r="E99" s="437"/>
      <c r="F99" s="437"/>
      <c r="G99" s="437"/>
    </row>
    <row r="100" spans="1:7" ht="38.25" customHeight="1" hidden="1">
      <c r="A100" s="437"/>
      <c r="B100" s="437"/>
      <c r="C100" s="437"/>
      <c r="D100" s="437"/>
      <c r="E100" s="437"/>
      <c r="F100" s="437"/>
      <c r="G100" s="437"/>
    </row>
    <row r="101" spans="1:7" ht="12.75" hidden="1">
      <c r="A101" s="437"/>
      <c r="B101" s="437"/>
      <c r="C101" s="437"/>
      <c r="D101" s="437"/>
      <c r="E101" s="437"/>
      <c r="F101" s="437"/>
      <c r="G101" s="437"/>
    </row>
    <row r="102" spans="1:7" ht="12.75" hidden="1">
      <c r="A102" s="437"/>
      <c r="B102" s="437"/>
      <c r="C102" s="437"/>
      <c r="D102" s="437"/>
      <c r="E102" s="437"/>
      <c r="F102" s="437"/>
      <c r="G102" s="437"/>
    </row>
    <row r="103" spans="1:7" ht="12.75" hidden="1">
      <c r="A103" s="437"/>
      <c r="B103" s="437"/>
      <c r="C103" s="437"/>
      <c r="D103" s="437"/>
      <c r="E103" s="437"/>
      <c r="F103" s="437"/>
      <c r="G103" s="437"/>
    </row>
    <row r="104" spans="1:7" ht="25.5" customHeight="1" hidden="1">
      <c r="A104" s="437"/>
      <c r="B104" s="437"/>
      <c r="C104" s="437"/>
      <c r="D104" s="437"/>
      <c r="E104" s="437"/>
      <c r="F104" s="437"/>
      <c r="G104" s="437"/>
    </row>
    <row r="105" spans="1:7" ht="12.75" hidden="1">
      <c r="A105" s="437"/>
      <c r="B105" s="437"/>
      <c r="C105" s="437"/>
      <c r="D105" s="437"/>
      <c r="E105" s="437"/>
      <c r="F105" s="437"/>
      <c r="G105" s="437"/>
    </row>
    <row r="106" spans="1:7" ht="12.75" hidden="1">
      <c r="A106" s="437"/>
      <c r="B106" s="437"/>
      <c r="C106" s="437"/>
      <c r="D106" s="437"/>
      <c r="E106" s="437"/>
      <c r="F106" s="437"/>
      <c r="G106" s="437"/>
    </row>
    <row r="107" spans="1:7" ht="12.75" hidden="1">
      <c r="A107" s="437"/>
      <c r="B107" s="437"/>
      <c r="C107" s="437"/>
      <c r="D107" s="437"/>
      <c r="E107" s="437"/>
      <c r="F107" s="437"/>
      <c r="G107" s="437"/>
    </row>
    <row r="108" spans="1:7" ht="36.75" customHeight="1" hidden="1">
      <c r="A108" s="437"/>
      <c r="B108" s="437"/>
      <c r="C108" s="437"/>
      <c r="D108" s="437"/>
      <c r="E108" s="437"/>
      <c r="F108" s="437"/>
      <c r="G108" s="437"/>
    </row>
    <row r="111" spans="1:7" ht="12.75" customHeight="1">
      <c r="A111" s="453" t="s">
        <v>438</v>
      </c>
      <c r="B111" s="454"/>
      <c r="C111" s="455"/>
      <c r="D111" s="443" t="s">
        <v>469</v>
      </c>
      <c r="E111" s="444"/>
      <c r="F111" s="444"/>
      <c r="G111" s="445"/>
    </row>
    <row r="112" spans="1:7" ht="12.75">
      <c r="A112" s="456" t="s">
        <v>440</v>
      </c>
      <c r="B112" s="457"/>
      <c r="C112" s="458"/>
      <c r="D112" s="409" t="s">
        <v>470</v>
      </c>
      <c r="E112" s="410"/>
      <c r="F112" s="410"/>
      <c r="G112" s="411"/>
    </row>
    <row r="113" spans="1:7" ht="12.75">
      <c r="A113" s="427" t="s">
        <v>442</v>
      </c>
      <c r="B113" s="428"/>
      <c r="C113" s="429"/>
      <c r="D113" s="409" t="s">
        <v>471</v>
      </c>
      <c r="E113" s="410"/>
      <c r="F113" s="410"/>
      <c r="G113" s="411"/>
    </row>
    <row r="114" spans="1:10" ht="12.75">
      <c r="A114" s="427" t="s">
        <v>444</v>
      </c>
      <c r="B114" s="428"/>
      <c r="C114" s="429"/>
      <c r="D114" s="450">
        <v>42901</v>
      </c>
      <c r="E114" s="459"/>
      <c r="F114" s="459"/>
      <c r="G114" s="460"/>
      <c r="J114" s="378"/>
    </row>
    <row r="115" spans="1:7" ht="12.75">
      <c r="A115" s="427" t="s">
        <v>446</v>
      </c>
      <c r="B115" s="428"/>
      <c r="C115" s="429"/>
      <c r="D115" s="461">
        <v>43437</v>
      </c>
      <c r="E115" s="462"/>
      <c r="F115" s="462"/>
      <c r="G115" s="463"/>
    </row>
    <row r="116" spans="1:8" ht="12.75" customHeight="1">
      <c r="A116" s="464" t="s">
        <v>472</v>
      </c>
      <c r="B116" s="465"/>
      <c r="C116" s="465"/>
      <c r="D116" s="465"/>
      <c r="E116" s="465"/>
      <c r="F116" s="465"/>
      <c r="G116" s="465"/>
      <c r="H116" s="465"/>
    </row>
    <row r="117" spans="1:7" ht="12.75" hidden="1">
      <c r="A117" s="433"/>
      <c r="B117" s="434"/>
      <c r="C117" s="434"/>
      <c r="D117" s="434"/>
      <c r="E117" s="434"/>
      <c r="F117" s="434"/>
      <c r="G117" s="435"/>
    </row>
    <row r="118" spans="1:7" ht="12.75" hidden="1">
      <c r="A118" s="436"/>
      <c r="B118" s="437"/>
      <c r="C118" s="437"/>
      <c r="D118" s="437"/>
      <c r="E118" s="437"/>
      <c r="F118" s="437"/>
      <c r="G118" s="438"/>
    </row>
    <row r="119" spans="1:7" ht="12.75" hidden="1">
      <c r="A119" s="436"/>
      <c r="B119" s="437"/>
      <c r="C119" s="437"/>
      <c r="D119" s="437"/>
      <c r="E119" s="437"/>
      <c r="F119" s="437"/>
      <c r="G119" s="438"/>
    </row>
    <row r="120" spans="1:7" ht="12.75" hidden="1">
      <c r="A120" s="436"/>
      <c r="B120" s="437"/>
      <c r="C120" s="437"/>
      <c r="D120" s="437"/>
      <c r="E120" s="437"/>
      <c r="F120" s="437"/>
      <c r="G120" s="438"/>
    </row>
    <row r="121" spans="1:7" ht="12.75" hidden="1">
      <c r="A121" s="436"/>
      <c r="B121" s="437"/>
      <c r="C121" s="437"/>
      <c r="D121" s="437"/>
      <c r="E121" s="437"/>
      <c r="F121" s="437"/>
      <c r="G121" s="438"/>
    </row>
    <row r="122" spans="1:7" ht="12.75" hidden="1">
      <c r="A122" s="436"/>
      <c r="B122" s="437"/>
      <c r="C122" s="437"/>
      <c r="D122" s="437"/>
      <c r="E122" s="437"/>
      <c r="F122" s="437"/>
      <c r="G122" s="438"/>
    </row>
    <row r="123" spans="1:7" ht="12.75" hidden="1">
      <c r="A123" s="436"/>
      <c r="B123" s="437"/>
      <c r="C123" s="437"/>
      <c r="D123" s="437"/>
      <c r="E123" s="437"/>
      <c r="F123" s="437"/>
      <c r="G123" s="438"/>
    </row>
    <row r="124" spans="1:7" ht="12.75" hidden="1">
      <c r="A124" s="436"/>
      <c r="B124" s="437"/>
      <c r="C124" s="437"/>
      <c r="D124" s="437"/>
      <c r="E124" s="437"/>
      <c r="F124" s="437"/>
      <c r="G124" s="438"/>
    </row>
    <row r="125" spans="1:7" ht="12.75" hidden="1">
      <c r="A125" s="436"/>
      <c r="B125" s="437"/>
      <c r="C125" s="437"/>
      <c r="D125" s="437"/>
      <c r="E125" s="437"/>
      <c r="F125" s="437"/>
      <c r="G125" s="438"/>
    </row>
    <row r="126" spans="1:7" ht="12.75" hidden="1">
      <c r="A126" s="436"/>
      <c r="B126" s="437"/>
      <c r="C126" s="437"/>
      <c r="D126" s="437"/>
      <c r="E126" s="437"/>
      <c r="F126" s="437"/>
      <c r="G126" s="438"/>
    </row>
    <row r="127" spans="1:7" ht="12.75" hidden="1">
      <c r="A127" s="436"/>
      <c r="B127" s="437"/>
      <c r="C127" s="437"/>
      <c r="D127" s="437"/>
      <c r="E127" s="437"/>
      <c r="F127" s="437"/>
      <c r="G127" s="438"/>
    </row>
    <row r="128" spans="1:7" ht="12.75" hidden="1">
      <c r="A128" s="436"/>
      <c r="B128" s="437"/>
      <c r="C128" s="437"/>
      <c r="D128" s="437"/>
      <c r="E128" s="437"/>
      <c r="F128" s="437"/>
      <c r="G128" s="438"/>
    </row>
    <row r="129" spans="1:7" ht="12.75" hidden="1">
      <c r="A129" s="436"/>
      <c r="B129" s="437"/>
      <c r="C129" s="437"/>
      <c r="D129" s="437"/>
      <c r="E129" s="437"/>
      <c r="F129" s="437"/>
      <c r="G129" s="438"/>
    </row>
    <row r="130" spans="1:7" ht="12.75" hidden="1">
      <c r="A130" s="436"/>
      <c r="B130" s="437"/>
      <c r="C130" s="437"/>
      <c r="D130" s="437"/>
      <c r="E130" s="437"/>
      <c r="F130" s="437"/>
      <c r="G130" s="438"/>
    </row>
    <row r="131" spans="1:7" ht="12.75" customHeight="1" hidden="1">
      <c r="A131" s="436"/>
      <c r="B131" s="437"/>
      <c r="C131" s="437"/>
      <c r="D131" s="437"/>
      <c r="E131" s="437"/>
      <c r="F131" s="437"/>
      <c r="G131" s="438"/>
    </row>
    <row r="132" spans="1:7" ht="12.75" hidden="1">
      <c r="A132" s="439"/>
      <c r="B132" s="440"/>
      <c r="C132" s="440"/>
      <c r="D132" s="440"/>
      <c r="E132" s="440"/>
      <c r="F132" s="440"/>
      <c r="G132" s="441"/>
    </row>
    <row r="133" spans="1:7" ht="12.75">
      <c r="A133" s="442" t="s">
        <v>449</v>
      </c>
      <c r="B133" s="442"/>
      <c r="C133" s="442"/>
      <c r="D133" s="442"/>
      <c r="E133" s="442"/>
      <c r="F133" s="442"/>
      <c r="G133" s="442"/>
    </row>
    <row r="135" ht="25.5" customHeight="1"/>
    <row r="136" spans="1:8" ht="12.75">
      <c r="A136" s="417" t="s">
        <v>438</v>
      </c>
      <c r="B136" s="417"/>
      <c r="C136" s="417"/>
      <c r="D136" s="443" t="s">
        <v>473</v>
      </c>
      <c r="E136" s="444"/>
      <c r="F136" s="444"/>
      <c r="G136" s="445"/>
      <c r="H136" s="36"/>
    </row>
    <row r="137" spans="1:8" ht="12.75">
      <c r="A137" s="421" t="s">
        <v>440</v>
      </c>
      <c r="B137" s="421"/>
      <c r="C137" s="421"/>
      <c r="D137" s="422" t="s">
        <v>474</v>
      </c>
      <c r="E137" s="422"/>
      <c r="F137" s="422"/>
      <c r="G137" s="422"/>
      <c r="H137" s="36"/>
    </row>
    <row r="138" spans="1:8" ht="12.75">
      <c r="A138" s="466" t="s">
        <v>442</v>
      </c>
      <c r="B138" s="466"/>
      <c r="C138" s="466"/>
      <c r="D138" s="409" t="s">
        <v>475</v>
      </c>
      <c r="E138" s="410"/>
      <c r="F138" s="410"/>
      <c r="G138" s="411"/>
      <c r="H138" s="36"/>
    </row>
    <row r="139" spans="1:8" ht="12.75">
      <c r="A139" s="448" t="s">
        <v>444</v>
      </c>
      <c r="B139" s="467"/>
      <c r="C139" s="468"/>
      <c r="D139" s="450">
        <v>42887</v>
      </c>
      <c r="E139" s="469"/>
      <c r="F139" s="469"/>
      <c r="G139" s="470"/>
      <c r="H139" s="36"/>
    </row>
    <row r="140" spans="1:8" ht="12.75">
      <c r="A140" s="448" t="s">
        <v>446</v>
      </c>
      <c r="B140" s="467"/>
      <c r="C140" s="468"/>
      <c r="D140" s="450">
        <v>43220</v>
      </c>
      <c r="E140" s="469"/>
      <c r="F140" s="469"/>
      <c r="G140" s="470"/>
      <c r="H140" s="36"/>
    </row>
    <row r="141" spans="1:8" ht="12" customHeight="1">
      <c r="A141" s="464" t="s">
        <v>476</v>
      </c>
      <c r="B141" s="465"/>
      <c r="C141" s="465"/>
      <c r="D141" s="465"/>
      <c r="E141" s="465"/>
      <c r="F141" s="465"/>
      <c r="G141" s="465"/>
      <c r="H141" s="465"/>
    </row>
    <row r="142" spans="1:8" ht="12.75" hidden="1">
      <c r="A142" s="433"/>
      <c r="B142" s="434"/>
      <c r="C142" s="434"/>
      <c r="D142" s="434"/>
      <c r="E142" s="434"/>
      <c r="F142" s="434"/>
      <c r="G142" s="435"/>
      <c r="H142" s="36"/>
    </row>
    <row r="143" spans="1:8" ht="12.75" hidden="1">
      <c r="A143" s="436"/>
      <c r="B143" s="437"/>
      <c r="C143" s="437"/>
      <c r="D143" s="437"/>
      <c r="E143" s="437"/>
      <c r="F143" s="437"/>
      <c r="G143" s="438"/>
      <c r="H143" s="36"/>
    </row>
    <row r="144" spans="1:8" ht="12.75" hidden="1">
      <c r="A144" s="436"/>
      <c r="B144" s="437"/>
      <c r="C144" s="437"/>
      <c r="D144" s="437"/>
      <c r="E144" s="437"/>
      <c r="F144" s="437"/>
      <c r="G144" s="438"/>
      <c r="H144" s="36"/>
    </row>
    <row r="145" spans="1:8" ht="12.75" hidden="1">
      <c r="A145" s="436"/>
      <c r="B145" s="437"/>
      <c r="C145" s="437"/>
      <c r="D145" s="437"/>
      <c r="E145" s="437"/>
      <c r="F145" s="437"/>
      <c r="G145" s="438"/>
      <c r="H145" s="36"/>
    </row>
    <row r="146" spans="1:8" ht="12.75" hidden="1">
      <c r="A146" s="436"/>
      <c r="B146" s="437"/>
      <c r="C146" s="437"/>
      <c r="D146" s="437"/>
      <c r="E146" s="437"/>
      <c r="F146" s="437"/>
      <c r="G146" s="438"/>
      <c r="H146" s="36"/>
    </row>
    <row r="147" spans="1:8" ht="12.75" hidden="1">
      <c r="A147" s="436"/>
      <c r="B147" s="437"/>
      <c r="C147" s="437"/>
      <c r="D147" s="437"/>
      <c r="E147" s="437"/>
      <c r="F147" s="437"/>
      <c r="G147" s="438"/>
      <c r="H147" s="36"/>
    </row>
    <row r="148" spans="1:8" ht="12.75" hidden="1">
      <c r="A148" s="436"/>
      <c r="B148" s="437"/>
      <c r="C148" s="437"/>
      <c r="D148" s="437"/>
      <c r="E148" s="437"/>
      <c r="F148" s="437"/>
      <c r="G148" s="438"/>
      <c r="H148" s="36"/>
    </row>
    <row r="149" spans="1:8" ht="12.75" hidden="1">
      <c r="A149" s="436"/>
      <c r="B149" s="437"/>
      <c r="C149" s="437"/>
      <c r="D149" s="437"/>
      <c r="E149" s="437"/>
      <c r="F149" s="437"/>
      <c r="G149" s="438"/>
      <c r="H149" s="36"/>
    </row>
    <row r="150" spans="1:8" ht="12.75" hidden="1">
      <c r="A150" s="436"/>
      <c r="B150" s="437"/>
      <c r="C150" s="437"/>
      <c r="D150" s="437"/>
      <c r="E150" s="437"/>
      <c r="F150" s="437"/>
      <c r="G150" s="438"/>
      <c r="H150" s="36"/>
    </row>
    <row r="151" spans="1:8" ht="12.75" hidden="1">
      <c r="A151" s="436"/>
      <c r="B151" s="437"/>
      <c r="C151" s="437"/>
      <c r="D151" s="437"/>
      <c r="E151" s="437"/>
      <c r="F151" s="437"/>
      <c r="G151" s="438"/>
      <c r="H151" s="36"/>
    </row>
    <row r="152" spans="1:8" ht="12.75" hidden="1">
      <c r="A152" s="436"/>
      <c r="B152" s="437"/>
      <c r="C152" s="437"/>
      <c r="D152" s="437"/>
      <c r="E152" s="437"/>
      <c r="F152" s="437"/>
      <c r="G152" s="438"/>
      <c r="H152" s="36"/>
    </row>
    <row r="153" spans="1:8" ht="12.75" hidden="1">
      <c r="A153" s="436"/>
      <c r="B153" s="437"/>
      <c r="C153" s="437"/>
      <c r="D153" s="437"/>
      <c r="E153" s="437"/>
      <c r="F153" s="437"/>
      <c r="G153" s="438"/>
      <c r="H153" s="36"/>
    </row>
    <row r="154" spans="1:8" ht="12.75" hidden="1">
      <c r="A154" s="436"/>
      <c r="B154" s="437"/>
      <c r="C154" s="437"/>
      <c r="D154" s="437"/>
      <c r="E154" s="437"/>
      <c r="F154" s="437"/>
      <c r="G154" s="438"/>
      <c r="H154" s="36"/>
    </row>
    <row r="155" spans="1:8" ht="12.75" hidden="1">
      <c r="A155" s="436"/>
      <c r="B155" s="437"/>
      <c r="C155" s="437"/>
      <c r="D155" s="437"/>
      <c r="E155" s="437"/>
      <c r="F155" s="437"/>
      <c r="G155" s="438"/>
      <c r="H155" s="36"/>
    </row>
    <row r="156" spans="1:8" ht="12.75" hidden="1">
      <c r="A156" s="436"/>
      <c r="B156" s="437"/>
      <c r="C156" s="437"/>
      <c r="D156" s="437"/>
      <c r="E156" s="437"/>
      <c r="F156" s="437"/>
      <c r="G156" s="438"/>
      <c r="H156" s="36"/>
    </row>
    <row r="157" spans="1:8" ht="12.75" hidden="1">
      <c r="A157" s="439"/>
      <c r="B157" s="440"/>
      <c r="C157" s="440"/>
      <c r="D157" s="440"/>
      <c r="E157" s="440"/>
      <c r="F157" s="440"/>
      <c r="G157" s="441"/>
      <c r="H157" s="36"/>
    </row>
    <row r="158" spans="1:8" ht="12.75">
      <c r="A158" s="442"/>
      <c r="B158" s="442"/>
      <c r="C158" s="442"/>
      <c r="D158" s="442"/>
      <c r="E158" s="442"/>
      <c r="F158" s="442"/>
      <c r="G158" s="442"/>
      <c r="H158" s="36"/>
    </row>
    <row r="161" spans="1:8" ht="12.75">
      <c r="A161" s="417" t="s">
        <v>438</v>
      </c>
      <c r="B161" s="417"/>
      <c r="C161" s="417"/>
      <c r="D161" s="443" t="s">
        <v>477</v>
      </c>
      <c r="E161" s="444"/>
      <c r="F161" s="444"/>
      <c r="G161" s="445"/>
      <c r="H161" s="36"/>
    </row>
    <row r="162" spans="1:8" ht="12.75">
      <c r="A162" s="421" t="s">
        <v>440</v>
      </c>
      <c r="B162" s="421"/>
      <c r="C162" s="421"/>
      <c r="D162" s="422" t="s">
        <v>478</v>
      </c>
      <c r="E162" s="422"/>
      <c r="F162" s="422"/>
      <c r="G162" s="422"/>
      <c r="H162" s="36"/>
    </row>
    <row r="163" spans="1:8" ht="12.75">
      <c r="A163" s="466" t="s">
        <v>442</v>
      </c>
      <c r="B163" s="466"/>
      <c r="C163" s="466"/>
      <c r="D163" s="409" t="s">
        <v>479</v>
      </c>
      <c r="E163" s="410"/>
      <c r="F163" s="410"/>
      <c r="G163" s="411"/>
      <c r="H163" s="36"/>
    </row>
    <row r="164" spans="1:8" ht="12.75">
      <c r="A164" s="448" t="s">
        <v>444</v>
      </c>
      <c r="B164" s="467"/>
      <c r="C164" s="468"/>
      <c r="D164" s="450" t="s">
        <v>480</v>
      </c>
      <c r="E164" s="469"/>
      <c r="F164" s="469"/>
      <c r="G164" s="470"/>
      <c r="H164" s="36"/>
    </row>
    <row r="165" spans="1:8" ht="12.75">
      <c r="A165" s="448" t="s">
        <v>446</v>
      </c>
      <c r="B165" s="467"/>
      <c r="C165" s="468"/>
      <c r="D165" s="450" t="s">
        <v>481</v>
      </c>
      <c r="E165" s="469"/>
      <c r="F165" s="469"/>
      <c r="G165" s="470"/>
      <c r="H165" s="36"/>
    </row>
    <row r="166" spans="1:8" ht="15" customHeight="1">
      <c r="A166" s="451" t="s">
        <v>448</v>
      </c>
      <c r="B166" s="452"/>
      <c r="C166" s="452"/>
      <c r="D166" s="452"/>
      <c r="E166" s="452"/>
      <c r="F166" s="452"/>
      <c r="G166" s="452"/>
      <c r="H166" s="452"/>
    </row>
    <row r="167" spans="1:8" ht="3" customHeight="1">
      <c r="A167" s="433"/>
      <c r="B167" s="434"/>
      <c r="C167" s="434"/>
      <c r="D167" s="434"/>
      <c r="E167" s="434"/>
      <c r="F167" s="434"/>
      <c r="G167" s="435"/>
      <c r="H167" s="36"/>
    </row>
    <row r="168" spans="1:8" ht="12.75" hidden="1">
      <c r="A168" s="436"/>
      <c r="B168" s="437"/>
      <c r="C168" s="437"/>
      <c r="D168" s="437"/>
      <c r="E168" s="437"/>
      <c r="F168" s="437"/>
      <c r="G168" s="438"/>
      <c r="H168" s="36"/>
    </row>
    <row r="169" spans="1:8" ht="12.75" hidden="1">
      <c r="A169" s="436"/>
      <c r="B169" s="437"/>
      <c r="C169" s="437"/>
      <c r="D169" s="437"/>
      <c r="E169" s="437"/>
      <c r="F169" s="437"/>
      <c r="G169" s="438"/>
      <c r="H169" s="36"/>
    </row>
    <row r="170" spans="1:8" ht="12.75" hidden="1">
      <c r="A170" s="436"/>
      <c r="B170" s="437"/>
      <c r="C170" s="437"/>
      <c r="D170" s="437"/>
      <c r="E170" s="437"/>
      <c r="F170" s="437"/>
      <c r="G170" s="438"/>
      <c r="H170" s="36"/>
    </row>
    <row r="171" spans="1:8" ht="12.75" hidden="1">
      <c r="A171" s="436"/>
      <c r="B171" s="437"/>
      <c r="C171" s="437"/>
      <c r="D171" s="437"/>
      <c r="E171" s="437"/>
      <c r="F171" s="437"/>
      <c r="G171" s="438"/>
      <c r="H171" s="36"/>
    </row>
    <row r="172" spans="1:8" ht="12.75" hidden="1">
      <c r="A172" s="436"/>
      <c r="B172" s="437"/>
      <c r="C172" s="437"/>
      <c r="D172" s="437"/>
      <c r="E172" s="437"/>
      <c r="F172" s="437"/>
      <c r="G172" s="438"/>
      <c r="H172" s="36"/>
    </row>
    <row r="173" spans="1:8" ht="12.75" hidden="1">
      <c r="A173" s="436"/>
      <c r="B173" s="437"/>
      <c r="C173" s="437"/>
      <c r="D173" s="437"/>
      <c r="E173" s="437"/>
      <c r="F173" s="437"/>
      <c r="G173" s="438"/>
      <c r="H173" s="36"/>
    </row>
    <row r="174" spans="1:8" ht="12.75" hidden="1">
      <c r="A174" s="436"/>
      <c r="B174" s="437"/>
      <c r="C174" s="437"/>
      <c r="D174" s="437"/>
      <c r="E174" s="437"/>
      <c r="F174" s="437"/>
      <c r="G174" s="438"/>
      <c r="H174" s="36"/>
    </row>
    <row r="175" spans="1:8" ht="12.75" hidden="1">
      <c r="A175" s="436"/>
      <c r="B175" s="437"/>
      <c r="C175" s="437"/>
      <c r="D175" s="437"/>
      <c r="E175" s="437"/>
      <c r="F175" s="437"/>
      <c r="G175" s="438"/>
      <c r="H175" s="36"/>
    </row>
    <row r="176" spans="1:8" ht="12.75" hidden="1">
      <c r="A176" s="436"/>
      <c r="B176" s="437"/>
      <c r="C176" s="437"/>
      <c r="D176" s="437"/>
      <c r="E176" s="437"/>
      <c r="F176" s="437"/>
      <c r="G176" s="438"/>
      <c r="H176" s="36"/>
    </row>
    <row r="177" spans="1:8" ht="12.75" hidden="1">
      <c r="A177" s="436"/>
      <c r="B177" s="437"/>
      <c r="C177" s="437"/>
      <c r="D177" s="437"/>
      <c r="E177" s="437"/>
      <c r="F177" s="437"/>
      <c r="G177" s="438"/>
      <c r="H177" s="36"/>
    </row>
    <row r="178" spans="1:8" ht="12.75" hidden="1">
      <c r="A178" s="436"/>
      <c r="B178" s="437"/>
      <c r="C178" s="437"/>
      <c r="D178" s="437"/>
      <c r="E178" s="437"/>
      <c r="F178" s="437"/>
      <c r="G178" s="438"/>
      <c r="H178" s="36"/>
    </row>
    <row r="179" spans="1:8" ht="12.75" hidden="1">
      <c r="A179" s="436"/>
      <c r="B179" s="437"/>
      <c r="C179" s="437"/>
      <c r="D179" s="437"/>
      <c r="E179" s="437"/>
      <c r="F179" s="437"/>
      <c r="G179" s="438"/>
      <c r="H179" s="36"/>
    </row>
    <row r="180" spans="1:8" ht="12.75" hidden="1">
      <c r="A180" s="436"/>
      <c r="B180" s="437"/>
      <c r="C180" s="437"/>
      <c r="D180" s="437"/>
      <c r="E180" s="437"/>
      <c r="F180" s="437"/>
      <c r="G180" s="438"/>
      <c r="H180" s="36"/>
    </row>
    <row r="181" spans="1:8" ht="12.75" hidden="1">
      <c r="A181" s="436"/>
      <c r="B181" s="437"/>
      <c r="C181" s="437"/>
      <c r="D181" s="437"/>
      <c r="E181" s="437"/>
      <c r="F181" s="437"/>
      <c r="G181" s="438"/>
      <c r="H181" s="36"/>
    </row>
    <row r="182" spans="1:8" ht="12.75" hidden="1">
      <c r="A182" s="439"/>
      <c r="B182" s="440"/>
      <c r="C182" s="440"/>
      <c r="D182" s="440"/>
      <c r="E182" s="440"/>
      <c r="F182" s="440"/>
      <c r="G182" s="441"/>
      <c r="H182" s="36"/>
    </row>
    <row r="183" spans="1:8" ht="12.75">
      <c r="A183" s="442" t="s">
        <v>449</v>
      </c>
      <c r="B183" s="442"/>
      <c r="C183" s="442"/>
      <c r="D183" s="442"/>
      <c r="E183" s="442"/>
      <c r="F183" s="442"/>
      <c r="G183" s="442"/>
      <c r="H183" s="36"/>
    </row>
    <row r="185" ht="41.25" customHeight="1"/>
    <row r="186" spans="1:8" ht="26.25" customHeight="1">
      <c r="A186" s="417" t="s">
        <v>438</v>
      </c>
      <c r="B186" s="417"/>
      <c r="C186" s="417"/>
      <c r="D186" s="443" t="s">
        <v>482</v>
      </c>
      <c r="E186" s="444"/>
      <c r="F186" s="444"/>
      <c r="G186" s="445"/>
      <c r="H186" s="36"/>
    </row>
    <row r="187" spans="1:8" ht="12.75">
      <c r="A187" s="421" t="s">
        <v>440</v>
      </c>
      <c r="B187" s="421"/>
      <c r="C187" s="421"/>
      <c r="D187" s="422" t="s">
        <v>483</v>
      </c>
      <c r="E187" s="422"/>
      <c r="F187" s="422"/>
      <c r="G187" s="422"/>
      <c r="H187" s="36"/>
    </row>
    <row r="188" spans="1:8" ht="12.75">
      <c r="A188" s="466" t="s">
        <v>442</v>
      </c>
      <c r="B188" s="466"/>
      <c r="C188" s="466"/>
      <c r="D188" s="409" t="s">
        <v>484</v>
      </c>
      <c r="E188" s="410"/>
      <c r="F188" s="410"/>
      <c r="G188" s="411"/>
      <c r="H188" s="36"/>
    </row>
    <row r="189" spans="1:8" ht="12.75">
      <c r="A189" s="448" t="s">
        <v>444</v>
      </c>
      <c r="B189" s="467"/>
      <c r="C189" s="468"/>
      <c r="D189" s="450">
        <v>43160</v>
      </c>
      <c r="E189" s="469"/>
      <c r="F189" s="469"/>
      <c r="G189" s="470"/>
      <c r="H189" s="36"/>
    </row>
    <row r="190" spans="1:8" ht="12.75">
      <c r="A190" s="448" t="s">
        <v>446</v>
      </c>
      <c r="B190" s="467"/>
      <c r="C190" s="468"/>
      <c r="D190" s="450">
        <v>44255</v>
      </c>
      <c r="E190" s="469"/>
      <c r="F190" s="469"/>
      <c r="G190" s="470"/>
      <c r="H190" s="36"/>
    </row>
    <row r="191" spans="1:8" ht="12.75" customHeight="1">
      <c r="A191" s="464" t="s">
        <v>448</v>
      </c>
      <c r="B191" s="465"/>
      <c r="C191" s="465"/>
      <c r="D191" s="465"/>
      <c r="E191" s="465"/>
      <c r="F191" s="465"/>
      <c r="G191" s="465"/>
      <c r="H191" s="465"/>
    </row>
    <row r="192" spans="1:8" ht="3.75" customHeight="1">
      <c r="A192" s="433"/>
      <c r="B192" s="434"/>
      <c r="C192" s="434"/>
      <c r="D192" s="434"/>
      <c r="E192" s="434"/>
      <c r="F192" s="434"/>
      <c r="G192" s="435"/>
      <c r="H192" s="36"/>
    </row>
    <row r="193" spans="1:8" ht="12.75" hidden="1">
      <c r="A193" s="436"/>
      <c r="B193" s="437"/>
      <c r="C193" s="437"/>
      <c r="D193" s="437"/>
      <c r="E193" s="437"/>
      <c r="F193" s="437"/>
      <c r="G193" s="438"/>
      <c r="H193" s="36"/>
    </row>
    <row r="194" spans="1:8" ht="12.75" hidden="1">
      <c r="A194" s="436"/>
      <c r="B194" s="437"/>
      <c r="C194" s="437"/>
      <c r="D194" s="437"/>
      <c r="E194" s="437"/>
      <c r="F194" s="437"/>
      <c r="G194" s="438"/>
      <c r="H194" s="36"/>
    </row>
    <row r="195" spans="1:8" ht="12.75" hidden="1">
      <c r="A195" s="436"/>
      <c r="B195" s="437"/>
      <c r="C195" s="437"/>
      <c r="D195" s="437"/>
      <c r="E195" s="437"/>
      <c r="F195" s="437"/>
      <c r="G195" s="438"/>
      <c r="H195" s="36"/>
    </row>
    <row r="196" spans="1:8" ht="12.75" hidden="1">
      <c r="A196" s="436"/>
      <c r="B196" s="437"/>
      <c r="C196" s="437"/>
      <c r="D196" s="437"/>
      <c r="E196" s="437"/>
      <c r="F196" s="437"/>
      <c r="G196" s="438"/>
      <c r="H196" s="36"/>
    </row>
    <row r="197" spans="1:8" ht="12.75" hidden="1">
      <c r="A197" s="436"/>
      <c r="B197" s="437"/>
      <c r="C197" s="437"/>
      <c r="D197" s="437"/>
      <c r="E197" s="437"/>
      <c r="F197" s="437"/>
      <c r="G197" s="438"/>
      <c r="H197" s="36"/>
    </row>
    <row r="198" spans="1:8" ht="12.75" hidden="1">
      <c r="A198" s="436"/>
      <c r="B198" s="437"/>
      <c r="C198" s="437"/>
      <c r="D198" s="437"/>
      <c r="E198" s="437"/>
      <c r="F198" s="437"/>
      <c r="G198" s="438"/>
      <c r="H198" s="36"/>
    </row>
    <row r="199" spans="1:8" ht="12.75" hidden="1">
      <c r="A199" s="436"/>
      <c r="B199" s="437"/>
      <c r="C199" s="437"/>
      <c r="D199" s="437"/>
      <c r="E199" s="437"/>
      <c r="F199" s="437"/>
      <c r="G199" s="438"/>
      <c r="H199" s="36"/>
    </row>
    <row r="200" spans="1:8" ht="12.75" hidden="1">
      <c r="A200" s="436"/>
      <c r="B200" s="437"/>
      <c r="C200" s="437"/>
      <c r="D200" s="437"/>
      <c r="E200" s="437"/>
      <c r="F200" s="437"/>
      <c r="G200" s="438"/>
      <c r="H200" s="36"/>
    </row>
    <row r="201" spans="1:8" ht="12.75" hidden="1">
      <c r="A201" s="436"/>
      <c r="B201" s="437"/>
      <c r="C201" s="437"/>
      <c r="D201" s="437"/>
      <c r="E201" s="437"/>
      <c r="F201" s="437"/>
      <c r="G201" s="438"/>
      <c r="H201" s="36"/>
    </row>
    <row r="202" spans="1:8" ht="12.75" hidden="1">
      <c r="A202" s="436"/>
      <c r="B202" s="437"/>
      <c r="C202" s="437"/>
      <c r="D202" s="437"/>
      <c r="E202" s="437"/>
      <c r="F202" s="437"/>
      <c r="G202" s="438"/>
      <c r="H202" s="36"/>
    </row>
    <row r="203" spans="1:8" ht="12.75" hidden="1">
      <c r="A203" s="436"/>
      <c r="B203" s="437"/>
      <c r="C203" s="437"/>
      <c r="D203" s="437"/>
      <c r="E203" s="437"/>
      <c r="F203" s="437"/>
      <c r="G203" s="438"/>
      <c r="H203" s="36"/>
    </row>
    <row r="204" spans="1:8" ht="12.75" hidden="1">
      <c r="A204" s="436"/>
      <c r="B204" s="437"/>
      <c r="C204" s="437"/>
      <c r="D204" s="437"/>
      <c r="E204" s="437"/>
      <c r="F204" s="437"/>
      <c r="G204" s="438"/>
      <c r="H204" s="36"/>
    </row>
    <row r="205" spans="1:8" ht="12.75" hidden="1">
      <c r="A205" s="436"/>
      <c r="B205" s="437"/>
      <c r="C205" s="437"/>
      <c r="D205" s="437"/>
      <c r="E205" s="437"/>
      <c r="F205" s="437"/>
      <c r="G205" s="438"/>
      <c r="H205" s="36"/>
    </row>
    <row r="206" spans="1:8" ht="12.75" hidden="1">
      <c r="A206" s="436"/>
      <c r="B206" s="437"/>
      <c r="C206" s="437"/>
      <c r="D206" s="437"/>
      <c r="E206" s="437"/>
      <c r="F206" s="437"/>
      <c r="G206" s="438"/>
      <c r="H206" s="36"/>
    </row>
    <row r="207" spans="1:8" ht="12.75" hidden="1">
      <c r="A207" s="439"/>
      <c r="B207" s="440"/>
      <c r="C207" s="440"/>
      <c r="D207" s="440"/>
      <c r="E207" s="440"/>
      <c r="F207" s="440"/>
      <c r="G207" s="441"/>
      <c r="H207" s="36"/>
    </row>
    <row r="208" spans="1:8" ht="12.75">
      <c r="A208" s="442" t="s">
        <v>449</v>
      </c>
      <c r="B208" s="442"/>
      <c r="C208" s="442"/>
      <c r="D208" s="442"/>
      <c r="E208" s="442"/>
      <c r="F208" s="442"/>
      <c r="G208" s="442"/>
      <c r="H208" s="36"/>
    </row>
    <row r="210" ht="46.5" customHeight="1"/>
    <row r="211" spans="1:8" ht="18.75" customHeight="1">
      <c r="A211" s="417" t="s">
        <v>438</v>
      </c>
      <c r="B211" s="417"/>
      <c r="C211" s="417"/>
      <c r="D211" s="443" t="s">
        <v>485</v>
      </c>
      <c r="E211" s="444"/>
      <c r="F211" s="444"/>
      <c r="G211" s="445"/>
      <c r="H211" s="36"/>
    </row>
    <row r="212" spans="1:8" ht="12.75">
      <c r="A212" s="421" t="s">
        <v>440</v>
      </c>
      <c r="B212" s="421"/>
      <c r="C212" s="421"/>
      <c r="D212" s="422" t="s">
        <v>486</v>
      </c>
      <c r="E212" s="422"/>
      <c r="F212" s="422"/>
      <c r="G212" s="422"/>
      <c r="H212" s="36"/>
    </row>
    <row r="213" spans="1:8" ht="12.75">
      <c r="A213" s="466" t="s">
        <v>442</v>
      </c>
      <c r="B213" s="466"/>
      <c r="C213" s="466"/>
      <c r="D213" s="409" t="s">
        <v>487</v>
      </c>
      <c r="E213" s="410"/>
      <c r="F213" s="410"/>
      <c r="G213" s="411"/>
      <c r="H213" s="36"/>
    </row>
    <row r="214" spans="1:8" ht="12.75">
      <c r="A214" s="448" t="s">
        <v>444</v>
      </c>
      <c r="B214" s="467"/>
      <c r="C214" s="468"/>
      <c r="D214" s="450" t="s">
        <v>488</v>
      </c>
      <c r="E214" s="469"/>
      <c r="F214" s="469"/>
      <c r="G214" s="470"/>
      <c r="H214" s="36"/>
    </row>
    <row r="215" spans="1:8" ht="12.75">
      <c r="A215" s="448" t="s">
        <v>446</v>
      </c>
      <c r="B215" s="467"/>
      <c r="C215" s="468"/>
      <c r="D215" s="450" t="s">
        <v>488</v>
      </c>
      <c r="E215" s="469"/>
      <c r="F215" s="469"/>
      <c r="G215" s="470"/>
      <c r="H215" s="36"/>
    </row>
    <row r="216" spans="1:8" ht="19.5" customHeight="1">
      <c r="A216" s="471" t="s">
        <v>489</v>
      </c>
      <c r="B216" s="472"/>
      <c r="C216" s="472"/>
      <c r="D216" s="472"/>
      <c r="E216" s="472"/>
      <c r="F216" s="472"/>
      <c r="G216" s="472"/>
      <c r="H216" s="226"/>
    </row>
    <row r="217" spans="1:8" ht="12.75" hidden="1">
      <c r="A217" s="433"/>
      <c r="B217" s="434"/>
      <c r="C217" s="434"/>
      <c r="D217" s="434"/>
      <c r="E217" s="434"/>
      <c r="F217" s="434"/>
      <c r="G217" s="435"/>
      <c r="H217" s="36"/>
    </row>
    <row r="218" spans="1:8" ht="12.75" hidden="1">
      <c r="A218" s="436"/>
      <c r="B218" s="437"/>
      <c r="C218" s="437"/>
      <c r="D218" s="437"/>
      <c r="E218" s="437"/>
      <c r="F218" s="437"/>
      <c r="G218" s="438"/>
      <c r="H218" s="36"/>
    </row>
    <row r="219" spans="1:8" ht="12.75" hidden="1">
      <c r="A219" s="436"/>
      <c r="B219" s="437"/>
      <c r="C219" s="437"/>
      <c r="D219" s="437"/>
      <c r="E219" s="437"/>
      <c r="F219" s="437"/>
      <c r="G219" s="438"/>
      <c r="H219" s="36"/>
    </row>
    <row r="220" spans="1:8" ht="12.75" hidden="1">
      <c r="A220" s="436"/>
      <c r="B220" s="437"/>
      <c r="C220" s="437"/>
      <c r="D220" s="437"/>
      <c r="E220" s="437"/>
      <c r="F220" s="437"/>
      <c r="G220" s="438"/>
      <c r="H220" s="36"/>
    </row>
    <row r="221" spans="1:8" ht="0.75" customHeight="1" hidden="1">
      <c r="A221" s="436"/>
      <c r="B221" s="437"/>
      <c r="C221" s="437"/>
      <c r="D221" s="437"/>
      <c r="E221" s="437"/>
      <c r="F221" s="437"/>
      <c r="G221" s="438"/>
      <c r="H221" s="36"/>
    </row>
    <row r="222" spans="1:8" ht="12.75" hidden="1">
      <c r="A222" s="436"/>
      <c r="B222" s="437"/>
      <c r="C222" s="437"/>
      <c r="D222" s="437"/>
      <c r="E222" s="437"/>
      <c r="F222" s="437"/>
      <c r="G222" s="438"/>
      <c r="H222" s="36"/>
    </row>
    <row r="223" spans="1:8" ht="12.75" hidden="1">
      <c r="A223" s="436"/>
      <c r="B223" s="437"/>
      <c r="C223" s="437"/>
      <c r="D223" s="437"/>
      <c r="E223" s="437"/>
      <c r="F223" s="437"/>
      <c r="G223" s="438"/>
      <c r="H223" s="36"/>
    </row>
    <row r="224" spans="1:8" ht="12.75" hidden="1">
      <c r="A224" s="436"/>
      <c r="B224" s="437"/>
      <c r="C224" s="437"/>
      <c r="D224" s="437"/>
      <c r="E224" s="437"/>
      <c r="F224" s="437"/>
      <c r="G224" s="438"/>
      <c r="H224" s="36"/>
    </row>
    <row r="225" spans="1:8" ht="12.75" hidden="1">
      <c r="A225" s="436"/>
      <c r="B225" s="437"/>
      <c r="C225" s="437"/>
      <c r="D225" s="437"/>
      <c r="E225" s="437"/>
      <c r="F225" s="437"/>
      <c r="G225" s="438"/>
      <c r="H225" s="36"/>
    </row>
    <row r="226" spans="1:8" ht="12.75" hidden="1">
      <c r="A226" s="436"/>
      <c r="B226" s="437"/>
      <c r="C226" s="437"/>
      <c r="D226" s="437"/>
      <c r="E226" s="437"/>
      <c r="F226" s="437"/>
      <c r="G226" s="438"/>
      <c r="H226" s="36"/>
    </row>
    <row r="227" spans="1:8" ht="12.75" hidden="1">
      <c r="A227" s="436"/>
      <c r="B227" s="437"/>
      <c r="C227" s="437"/>
      <c r="D227" s="437"/>
      <c r="E227" s="437"/>
      <c r="F227" s="437"/>
      <c r="G227" s="438"/>
      <c r="H227" s="36"/>
    </row>
    <row r="228" spans="1:8" ht="12.75" hidden="1">
      <c r="A228" s="436"/>
      <c r="B228" s="437"/>
      <c r="C228" s="437"/>
      <c r="D228" s="437"/>
      <c r="E228" s="437"/>
      <c r="F228" s="437"/>
      <c r="G228" s="438"/>
      <c r="H228" s="36"/>
    </row>
    <row r="229" spans="1:8" ht="12.75" hidden="1">
      <c r="A229" s="436"/>
      <c r="B229" s="437"/>
      <c r="C229" s="437"/>
      <c r="D229" s="437"/>
      <c r="E229" s="437"/>
      <c r="F229" s="437"/>
      <c r="G229" s="438"/>
      <c r="H229" s="36"/>
    </row>
    <row r="230" spans="1:8" ht="12.75" hidden="1">
      <c r="A230" s="436"/>
      <c r="B230" s="437"/>
      <c r="C230" s="437"/>
      <c r="D230" s="437"/>
      <c r="E230" s="437"/>
      <c r="F230" s="437"/>
      <c r="G230" s="438"/>
      <c r="H230" s="36"/>
    </row>
    <row r="231" spans="1:8" ht="12.75" hidden="1">
      <c r="A231" s="436"/>
      <c r="B231" s="437"/>
      <c r="C231" s="437"/>
      <c r="D231" s="437"/>
      <c r="E231" s="437"/>
      <c r="F231" s="437"/>
      <c r="G231" s="438"/>
      <c r="H231" s="36"/>
    </row>
    <row r="232" spans="1:8" ht="12.75" hidden="1">
      <c r="A232" s="439"/>
      <c r="B232" s="440"/>
      <c r="C232" s="440"/>
      <c r="D232" s="440"/>
      <c r="E232" s="440"/>
      <c r="F232" s="440"/>
      <c r="G232" s="441"/>
      <c r="H232" s="36"/>
    </row>
    <row r="233" spans="1:8" ht="11.25" customHeight="1">
      <c r="A233" s="442" t="s">
        <v>449</v>
      </c>
      <c r="B233" s="442"/>
      <c r="C233" s="442"/>
      <c r="D233" s="442"/>
      <c r="E233" s="442"/>
      <c r="F233" s="442"/>
      <c r="G233" s="442"/>
      <c r="H233" s="36"/>
    </row>
    <row r="236" spans="1:7" ht="25.5" customHeight="1">
      <c r="A236" s="417" t="s">
        <v>438</v>
      </c>
      <c r="B236" s="417"/>
      <c r="C236" s="417"/>
      <c r="D236" s="443" t="s">
        <v>490</v>
      </c>
      <c r="E236" s="444"/>
      <c r="F236" s="444"/>
      <c r="G236" s="445"/>
    </row>
    <row r="237" spans="1:7" ht="12.75">
      <c r="A237" s="421" t="s">
        <v>440</v>
      </c>
      <c r="B237" s="421"/>
      <c r="C237" s="421"/>
      <c r="D237" s="422" t="s">
        <v>491</v>
      </c>
      <c r="E237" s="422"/>
      <c r="F237" s="422"/>
      <c r="G237" s="422"/>
    </row>
    <row r="238" spans="1:7" ht="12.75">
      <c r="A238" s="466" t="s">
        <v>442</v>
      </c>
      <c r="B238" s="466"/>
      <c r="C238" s="466"/>
      <c r="D238" s="409" t="s">
        <v>492</v>
      </c>
      <c r="E238" s="410"/>
      <c r="F238" s="410"/>
      <c r="G238" s="411"/>
    </row>
    <row r="239" spans="1:7" ht="12.75">
      <c r="A239" s="448" t="s">
        <v>444</v>
      </c>
      <c r="B239" s="467"/>
      <c r="C239" s="468"/>
      <c r="D239" s="450">
        <v>43336</v>
      </c>
      <c r="E239" s="469"/>
      <c r="F239" s="469"/>
      <c r="G239" s="470"/>
    </row>
    <row r="240" spans="1:7" ht="12.75">
      <c r="A240" s="448" t="s">
        <v>446</v>
      </c>
      <c r="B240" s="467"/>
      <c r="C240" s="468"/>
      <c r="D240" s="450">
        <v>44198</v>
      </c>
      <c r="E240" s="469"/>
      <c r="F240" s="469"/>
      <c r="G240" s="470"/>
    </row>
    <row r="241" spans="1:7" ht="12.75" customHeight="1">
      <c r="A241" s="471" t="s">
        <v>448</v>
      </c>
      <c r="B241" s="472"/>
      <c r="C241" s="472"/>
      <c r="D241" s="472"/>
      <c r="E241" s="472"/>
      <c r="F241" s="472"/>
      <c r="G241" s="472"/>
    </row>
    <row r="242" spans="1:7" ht="1.5" customHeight="1">
      <c r="A242" s="433"/>
      <c r="B242" s="434"/>
      <c r="C242" s="434"/>
      <c r="D242" s="434"/>
      <c r="E242" s="434"/>
      <c r="F242" s="434"/>
      <c r="G242" s="435"/>
    </row>
    <row r="243" spans="1:7" ht="12.75" hidden="1">
      <c r="A243" s="436"/>
      <c r="B243" s="437"/>
      <c r="C243" s="437"/>
      <c r="D243" s="437"/>
      <c r="E243" s="437"/>
      <c r="F243" s="437"/>
      <c r="G243" s="438"/>
    </row>
    <row r="244" spans="1:7" ht="12.75" hidden="1">
      <c r="A244" s="436"/>
      <c r="B244" s="437"/>
      <c r="C244" s="437"/>
      <c r="D244" s="437"/>
      <c r="E244" s="437"/>
      <c r="F244" s="437"/>
      <c r="G244" s="438"/>
    </row>
    <row r="245" spans="1:7" ht="12.75" hidden="1">
      <c r="A245" s="436"/>
      <c r="B245" s="437"/>
      <c r="C245" s="437"/>
      <c r="D245" s="437"/>
      <c r="E245" s="437"/>
      <c r="F245" s="437"/>
      <c r="G245" s="438"/>
    </row>
    <row r="246" spans="1:7" ht="12.75" hidden="1">
      <c r="A246" s="436"/>
      <c r="B246" s="437"/>
      <c r="C246" s="437"/>
      <c r="D246" s="437"/>
      <c r="E246" s="437"/>
      <c r="F246" s="437"/>
      <c r="G246" s="438"/>
    </row>
    <row r="247" spans="1:7" ht="12.75" hidden="1">
      <c r="A247" s="436"/>
      <c r="B247" s="437"/>
      <c r="C247" s="437"/>
      <c r="D247" s="437"/>
      <c r="E247" s="437"/>
      <c r="F247" s="437"/>
      <c r="G247" s="438"/>
    </row>
    <row r="248" spans="1:7" ht="12.75" hidden="1">
      <c r="A248" s="436"/>
      <c r="B248" s="437"/>
      <c r="C248" s="437"/>
      <c r="D248" s="437"/>
      <c r="E248" s="437"/>
      <c r="F248" s="437"/>
      <c r="G248" s="438"/>
    </row>
    <row r="249" spans="1:7" ht="12.75" hidden="1">
      <c r="A249" s="436"/>
      <c r="B249" s="437"/>
      <c r="C249" s="437"/>
      <c r="D249" s="437"/>
      <c r="E249" s="437"/>
      <c r="F249" s="437"/>
      <c r="G249" s="438"/>
    </row>
    <row r="250" spans="1:7" ht="12.75" hidden="1">
      <c r="A250" s="436"/>
      <c r="B250" s="437"/>
      <c r="C250" s="437"/>
      <c r="D250" s="437"/>
      <c r="E250" s="437"/>
      <c r="F250" s="437"/>
      <c r="G250" s="438"/>
    </row>
    <row r="251" spans="1:7" ht="12.75" hidden="1">
      <c r="A251" s="436"/>
      <c r="B251" s="437"/>
      <c r="C251" s="437"/>
      <c r="D251" s="437"/>
      <c r="E251" s="437"/>
      <c r="F251" s="437"/>
      <c r="G251" s="438"/>
    </row>
    <row r="252" spans="1:7" ht="12.75" hidden="1">
      <c r="A252" s="436"/>
      <c r="B252" s="437"/>
      <c r="C252" s="437"/>
      <c r="D252" s="437"/>
      <c r="E252" s="437"/>
      <c r="F252" s="437"/>
      <c r="G252" s="438"/>
    </row>
    <row r="253" spans="1:7" ht="12.75" hidden="1">
      <c r="A253" s="436"/>
      <c r="B253" s="437"/>
      <c r="C253" s="437"/>
      <c r="D253" s="437"/>
      <c r="E253" s="437"/>
      <c r="F253" s="437"/>
      <c r="G253" s="438"/>
    </row>
    <row r="254" spans="1:7" ht="12.75" hidden="1">
      <c r="A254" s="436"/>
      <c r="B254" s="437"/>
      <c r="C254" s="437"/>
      <c r="D254" s="437"/>
      <c r="E254" s="437"/>
      <c r="F254" s="437"/>
      <c r="G254" s="438"/>
    </row>
    <row r="255" spans="1:7" ht="12.75" hidden="1">
      <c r="A255" s="436"/>
      <c r="B255" s="437"/>
      <c r="C255" s="437"/>
      <c r="D255" s="437"/>
      <c r="E255" s="437"/>
      <c r="F255" s="437"/>
      <c r="G255" s="438"/>
    </row>
    <row r="256" spans="1:7" ht="12.75" hidden="1">
      <c r="A256" s="436"/>
      <c r="B256" s="437"/>
      <c r="C256" s="437"/>
      <c r="D256" s="437"/>
      <c r="E256" s="437"/>
      <c r="F256" s="437"/>
      <c r="G256" s="438"/>
    </row>
    <row r="257" spans="1:7" ht="12.75" hidden="1">
      <c r="A257" s="439"/>
      <c r="B257" s="440"/>
      <c r="C257" s="440"/>
      <c r="D257" s="440"/>
      <c r="E257" s="440"/>
      <c r="F257" s="440"/>
      <c r="G257" s="441"/>
    </row>
    <row r="258" spans="1:7" ht="12.75">
      <c r="A258" s="442" t="s">
        <v>449</v>
      </c>
      <c r="B258" s="442"/>
      <c r="C258" s="442"/>
      <c r="D258" s="442"/>
      <c r="E258" s="442"/>
      <c r="F258" s="442"/>
      <c r="G258" s="442"/>
    </row>
    <row r="261" spans="1:7" ht="27" customHeight="1">
      <c r="A261" s="417" t="s">
        <v>438</v>
      </c>
      <c r="B261" s="417"/>
      <c r="C261" s="417"/>
      <c r="D261" s="443" t="s">
        <v>493</v>
      </c>
      <c r="E261" s="444"/>
      <c r="F261" s="444"/>
      <c r="G261" s="445"/>
    </row>
    <row r="262" spans="1:7" ht="12.75">
      <c r="A262" s="421" t="s">
        <v>440</v>
      </c>
      <c r="B262" s="421"/>
      <c r="C262" s="421"/>
      <c r="D262" s="422" t="s">
        <v>494</v>
      </c>
      <c r="E262" s="422"/>
      <c r="F262" s="422"/>
      <c r="G262" s="422"/>
    </row>
    <row r="263" spans="1:7" ht="12.75">
      <c r="A263" s="466" t="s">
        <v>442</v>
      </c>
      <c r="B263" s="466"/>
      <c r="C263" s="466"/>
      <c r="D263" s="449" t="s">
        <v>495</v>
      </c>
      <c r="E263" s="425"/>
      <c r="F263" s="425"/>
      <c r="G263" s="426"/>
    </row>
    <row r="264" spans="1:8" ht="12.75">
      <c r="A264" s="448" t="s">
        <v>444</v>
      </c>
      <c r="B264" s="467"/>
      <c r="C264" s="468"/>
      <c r="D264" s="473">
        <v>43227</v>
      </c>
      <c r="E264" s="474"/>
      <c r="F264" s="474"/>
      <c r="G264" s="474"/>
      <c r="H264" s="379"/>
    </row>
    <row r="265" spans="1:8" ht="12.75">
      <c r="A265" s="448" t="s">
        <v>446</v>
      </c>
      <c r="B265" s="467"/>
      <c r="C265" s="468"/>
      <c r="D265" s="473">
        <v>43615</v>
      </c>
      <c r="E265" s="474"/>
      <c r="F265" s="474"/>
      <c r="G265" s="474"/>
      <c r="H265" s="378"/>
    </row>
    <row r="266" spans="1:7" ht="12.75">
      <c r="A266" s="471" t="s">
        <v>448</v>
      </c>
      <c r="B266" s="472"/>
      <c r="C266" s="472"/>
      <c r="D266" s="472"/>
      <c r="E266" s="472"/>
      <c r="F266" s="472"/>
      <c r="G266" s="472"/>
    </row>
    <row r="267" spans="1:7" ht="4.5" customHeight="1">
      <c r="A267" s="433"/>
      <c r="B267" s="434"/>
      <c r="C267" s="434"/>
      <c r="D267" s="434"/>
      <c r="E267" s="434"/>
      <c r="F267" s="434"/>
      <c r="G267" s="435"/>
    </row>
    <row r="268" spans="1:7" ht="12.75" hidden="1">
      <c r="A268" s="436"/>
      <c r="B268" s="437"/>
      <c r="C268" s="437"/>
      <c r="D268" s="437"/>
      <c r="E268" s="437"/>
      <c r="F268" s="437"/>
      <c r="G268" s="438"/>
    </row>
    <row r="269" spans="1:7" ht="12.75" hidden="1">
      <c r="A269" s="436"/>
      <c r="B269" s="437"/>
      <c r="C269" s="437"/>
      <c r="D269" s="437"/>
      <c r="E269" s="437"/>
      <c r="F269" s="437"/>
      <c r="G269" s="438"/>
    </row>
    <row r="270" spans="1:7" ht="12.75" hidden="1">
      <c r="A270" s="436"/>
      <c r="B270" s="437"/>
      <c r="C270" s="437"/>
      <c r="D270" s="437"/>
      <c r="E270" s="437"/>
      <c r="F270" s="437"/>
      <c r="G270" s="438"/>
    </row>
    <row r="271" spans="1:7" ht="12.75" hidden="1">
      <c r="A271" s="436"/>
      <c r="B271" s="437"/>
      <c r="C271" s="437"/>
      <c r="D271" s="437"/>
      <c r="E271" s="437"/>
      <c r="F271" s="437"/>
      <c r="G271" s="438"/>
    </row>
    <row r="272" spans="1:7" ht="12.75" hidden="1">
      <c r="A272" s="436"/>
      <c r="B272" s="437"/>
      <c r="C272" s="437"/>
      <c r="D272" s="437"/>
      <c r="E272" s="437"/>
      <c r="F272" s="437"/>
      <c r="G272" s="438"/>
    </row>
    <row r="273" spans="1:7" ht="12.75" hidden="1">
      <c r="A273" s="436"/>
      <c r="B273" s="437"/>
      <c r="C273" s="437"/>
      <c r="D273" s="437"/>
      <c r="E273" s="437"/>
      <c r="F273" s="437"/>
      <c r="G273" s="438"/>
    </row>
    <row r="274" spans="1:7" ht="12.75" hidden="1">
      <c r="A274" s="436"/>
      <c r="B274" s="437"/>
      <c r="C274" s="437"/>
      <c r="D274" s="437"/>
      <c r="E274" s="437"/>
      <c r="F274" s="437"/>
      <c r="G274" s="438"/>
    </row>
    <row r="275" spans="1:7" ht="12.75" hidden="1">
      <c r="A275" s="436"/>
      <c r="B275" s="437"/>
      <c r="C275" s="437"/>
      <c r="D275" s="437"/>
      <c r="E275" s="437"/>
      <c r="F275" s="437"/>
      <c r="G275" s="438"/>
    </row>
    <row r="276" spans="1:7" ht="12.75" hidden="1">
      <c r="A276" s="436"/>
      <c r="B276" s="437"/>
      <c r="C276" s="437"/>
      <c r="D276" s="437"/>
      <c r="E276" s="437"/>
      <c r="F276" s="437"/>
      <c r="G276" s="438"/>
    </row>
    <row r="277" spans="1:7" ht="12.75" hidden="1">
      <c r="A277" s="436"/>
      <c r="B277" s="437"/>
      <c r="C277" s="437"/>
      <c r="D277" s="437"/>
      <c r="E277" s="437"/>
      <c r="F277" s="437"/>
      <c r="G277" s="438"/>
    </row>
    <row r="278" spans="1:7" ht="12.75" hidden="1">
      <c r="A278" s="436"/>
      <c r="B278" s="437"/>
      <c r="C278" s="437"/>
      <c r="D278" s="437"/>
      <c r="E278" s="437"/>
      <c r="F278" s="437"/>
      <c r="G278" s="438"/>
    </row>
    <row r="279" spans="1:7" ht="12.75" hidden="1">
      <c r="A279" s="436"/>
      <c r="B279" s="437"/>
      <c r="C279" s="437"/>
      <c r="D279" s="437"/>
      <c r="E279" s="437"/>
      <c r="F279" s="437"/>
      <c r="G279" s="438"/>
    </row>
    <row r="280" spans="1:7" ht="12.75" hidden="1">
      <c r="A280" s="436"/>
      <c r="B280" s="437"/>
      <c r="C280" s="437"/>
      <c r="D280" s="437"/>
      <c r="E280" s="437"/>
      <c r="F280" s="437"/>
      <c r="G280" s="438"/>
    </row>
    <row r="281" spans="1:7" ht="12.75" hidden="1">
      <c r="A281" s="436"/>
      <c r="B281" s="437"/>
      <c r="C281" s="437"/>
      <c r="D281" s="437"/>
      <c r="E281" s="437"/>
      <c r="F281" s="437"/>
      <c r="G281" s="438"/>
    </row>
    <row r="282" spans="1:7" ht="12.75" hidden="1">
      <c r="A282" s="439"/>
      <c r="B282" s="440"/>
      <c r="C282" s="440"/>
      <c r="D282" s="440"/>
      <c r="E282" s="440"/>
      <c r="F282" s="440"/>
      <c r="G282" s="441"/>
    </row>
    <row r="283" spans="1:7" ht="12.75">
      <c r="A283" s="442" t="s">
        <v>496</v>
      </c>
      <c r="B283" s="442"/>
      <c r="C283" s="442"/>
      <c r="D283" s="442"/>
      <c r="E283" s="442"/>
      <c r="F283" s="442"/>
      <c r="G283" s="442"/>
    </row>
    <row r="284" ht="17.25" customHeight="1"/>
    <row r="285" spans="1:7" ht="2.25" customHeight="1">
      <c r="A285" s="433"/>
      <c r="B285" s="434"/>
      <c r="C285" s="434"/>
      <c r="D285" s="434"/>
      <c r="E285" s="434"/>
      <c r="F285" s="434"/>
      <c r="G285" s="435"/>
    </row>
    <row r="286" spans="1:7" ht="12.75" hidden="1">
      <c r="A286" s="436"/>
      <c r="B286" s="437"/>
      <c r="C286" s="437"/>
      <c r="D286" s="437"/>
      <c r="E286" s="437"/>
      <c r="F286" s="437"/>
      <c r="G286" s="438"/>
    </row>
    <row r="287" spans="1:7" ht="12.75" hidden="1">
      <c r="A287" s="436"/>
      <c r="B287" s="437"/>
      <c r="C287" s="437"/>
      <c r="D287" s="437"/>
      <c r="E287" s="437"/>
      <c r="F287" s="437"/>
      <c r="G287" s="438"/>
    </row>
    <row r="288" spans="1:7" ht="12.75" hidden="1">
      <c r="A288" s="436"/>
      <c r="B288" s="437"/>
      <c r="C288" s="437"/>
      <c r="D288" s="437"/>
      <c r="E288" s="437"/>
      <c r="F288" s="437"/>
      <c r="G288" s="438"/>
    </row>
    <row r="289" spans="1:7" ht="12.75" hidden="1">
      <c r="A289" s="436"/>
      <c r="B289" s="437"/>
      <c r="C289" s="437"/>
      <c r="D289" s="437"/>
      <c r="E289" s="437"/>
      <c r="F289" s="437"/>
      <c r="G289" s="438"/>
    </row>
    <row r="290" spans="1:7" ht="12.75" hidden="1">
      <c r="A290" s="436"/>
      <c r="B290" s="437"/>
      <c r="C290" s="437"/>
      <c r="D290" s="437"/>
      <c r="E290" s="437"/>
      <c r="F290" s="437"/>
      <c r="G290" s="438"/>
    </row>
    <row r="291" spans="1:7" ht="12.75" hidden="1">
      <c r="A291" s="439"/>
      <c r="B291" s="440"/>
      <c r="C291" s="440"/>
      <c r="D291" s="440"/>
      <c r="E291" s="440"/>
      <c r="F291" s="440"/>
      <c r="G291" s="441"/>
    </row>
    <row r="292" spans="1:7" ht="3.75" customHeight="1">
      <c r="A292" s="433"/>
      <c r="B292" s="434"/>
      <c r="C292" s="434"/>
      <c r="D292" s="434"/>
      <c r="E292" s="434"/>
      <c r="F292" s="434"/>
      <c r="G292" s="435"/>
    </row>
    <row r="293" spans="1:7" ht="12.75" hidden="1">
      <c r="A293" s="436"/>
      <c r="B293" s="437"/>
      <c r="C293" s="437"/>
      <c r="D293" s="437"/>
      <c r="E293" s="437"/>
      <c r="F293" s="437"/>
      <c r="G293" s="438"/>
    </row>
    <row r="294" spans="1:7" ht="12.75" hidden="1">
      <c r="A294" s="436"/>
      <c r="B294" s="437"/>
      <c r="C294" s="437"/>
      <c r="D294" s="437"/>
      <c r="E294" s="437"/>
      <c r="F294" s="437"/>
      <c r="G294" s="438"/>
    </row>
    <row r="295" spans="1:7" ht="12.75" hidden="1">
      <c r="A295" s="436"/>
      <c r="B295" s="437"/>
      <c r="C295" s="437"/>
      <c r="D295" s="437"/>
      <c r="E295" s="437"/>
      <c r="F295" s="437"/>
      <c r="G295" s="438"/>
    </row>
    <row r="296" spans="1:7" ht="12.75" hidden="1">
      <c r="A296" s="436"/>
      <c r="B296" s="437"/>
      <c r="C296" s="437"/>
      <c r="D296" s="437"/>
      <c r="E296" s="437"/>
      <c r="F296" s="437"/>
      <c r="G296" s="438"/>
    </row>
    <row r="297" spans="1:7" ht="12.75" hidden="1">
      <c r="A297" s="436"/>
      <c r="B297" s="437"/>
      <c r="C297" s="437"/>
      <c r="D297" s="437"/>
      <c r="E297" s="437"/>
      <c r="F297" s="437"/>
      <c r="G297" s="438"/>
    </row>
    <row r="298" spans="1:7" ht="12.75" hidden="1">
      <c r="A298" s="436"/>
      <c r="B298" s="437"/>
      <c r="C298" s="437"/>
      <c r="D298" s="437"/>
      <c r="E298" s="437"/>
      <c r="F298" s="437"/>
      <c r="G298" s="438"/>
    </row>
    <row r="299" spans="1:7" ht="12.75" hidden="1">
      <c r="A299" s="436"/>
      <c r="B299" s="437"/>
      <c r="C299" s="437"/>
      <c r="D299" s="437"/>
      <c r="E299" s="437"/>
      <c r="F299" s="437"/>
      <c r="G299" s="438"/>
    </row>
    <row r="300" spans="1:7" ht="12.75" hidden="1">
      <c r="A300" s="436"/>
      <c r="B300" s="437"/>
      <c r="C300" s="437"/>
      <c r="D300" s="437"/>
      <c r="E300" s="437"/>
      <c r="F300" s="437"/>
      <c r="G300" s="438"/>
    </row>
    <row r="301" spans="1:7" ht="12.75" hidden="1">
      <c r="A301" s="436"/>
      <c r="B301" s="437"/>
      <c r="C301" s="437"/>
      <c r="D301" s="437"/>
      <c r="E301" s="437"/>
      <c r="F301" s="437"/>
      <c r="G301" s="438"/>
    </row>
    <row r="302" spans="1:7" ht="12.75" hidden="1">
      <c r="A302" s="436"/>
      <c r="B302" s="437"/>
      <c r="C302" s="437"/>
      <c r="D302" s="437"/>
      <c r="E302" s="437"/>
      <c r="F302" s="437"/>
      <c r="G302" s="438"/>
    </row>
    <row r="303" spans="1:7" ht="12.75" hidden="1">
      <c r="A303" s="436"/>
      <c r="B303" s="437"/>
      <c r="C303" s="437"/>
      <c r="D303" s="437"/>
      <c r="E303" s="437"/>
      <c r="F303" s="437"/>
      <c r="G303" s="438"/>
    </row>
    <row r="304" spans="1:7" ht="12.75" hidden="1">
      <c r="A304" s="436"/>
      <c r="B304" s="437"/>
      <c r="C304" s="437"/>
      <c r="D304" s="437"/>
      <c r="E304" s="437"/>
      <c r="F304" s="437"/>
      <c r="G304" s="438"/>
    </row>
    <row r="305" spans="1:7" ht="12.75" hidden="1">
      <c r="A305" s="436"/>
      <c r="B305" s="437"/>
      <c r="C305" s="437"/>
      <c r="D305" s="437"/>
      <c r="E305" s="437"/>
      <c r="F305" s="437"/>
      <c r="G305" s="438"/>
    </row>
    <row r="306" spans="1:7" ht="12.75" hidden="1">
      <c r="A306" s="436"/>
      <c r="B306" s="437"/>
      <c r="C306" s="437"/>
      <c r="D306" s="437"/>
      <c r="E306" s="437"/>
      <c r="F306" s="437"/>
      <c r="G306" s="438"/>
    </row>
    <row r="307" spans="1:7" ht="12.75" hidden="1">
      <c r="A307" s="439"/>
      <c r="B307" s="440"/>
      <c r="C307" s="440"/>
      <c r="D307" s="440"/>
      <c r="E307" s="440"/>
      <c r="F307" s="440"/>
      <c r="G307" s="441"/>
    </row>
    <row r="308" spans="1:7" ht="12.75">
      <c r="A308" s="442"/>
      <c r="B308" s="442"/>
      <c r="C308" s="442"/>
      <c r="D308" s="442"/>
      <c r="E308" s="442"/>
      <c r="F308" s="442"/>
      <c r="G308" s="442"/>
    </row>
    <row r="310" spans="1:7" ht="12.75">
      <c r="A310" s="417" t="s">
        <v>438</v>
      </c>
      <c r="B310" s="417"/>
      <c r="C310" s="417"/>
      <c r="D310" s="443" t="s">
        <v>497</v>
      </c>
      <c r="E310" s="444"/>
      <c r="F310" s="444"/>
      <c r="G310" s="445"/>
    </row>
    <row r="311" spans="1:7" ht="25.5" customHeight="1">
      <c r="A311" s="421" t="s">
        <v>440</v>
      </c>
      <c r="B311" s="421"/>
      <c r="C311" s="421"/>
      <c r="D311" s="422" t="s">
        <v>498</v>
      </c>
      <c r="E311" s="422"/>
      <c r="F311" s="422"/>
      <c r="G311" s="422"/>
    </row>
    <row r="312" spans="1:7" ht="12.75">
      <c r="A312" s="423" t="s">
        <v>442</v>
      </c>
      <c r="B312" s="423"/>
      <c r="C312" s="423"/>
      <c r="D312" s="446" t="s">
        <v>499</v>
      </c>
      <c r="E312" s="410"/>
      <c r="F312" s="410"/>
      <c r="G312" s="411"/>
    </row>
    <row r="313" spans="1:7" ht="12.75">
      <c r="A313" s="427" t="s">
        <v>453</v>
      </c>
      <c r="B313" s="428"/>
      <c r="C313" s="429"/>
      <c r="D313" s="446" t="s">
        <v>500</v>
      </c>
      <c r="E313" s="410"/>
      <c r="F313" s="410"/>
      <c r="G313" s="411"/>
    </row>
    <row r="314" spans="1:7" ht="12.75">
      <c r="A314" s="427" t="s">
        <v>444</v>
      </c>
      <c r="B314" s="428"/>
      <c r="C314" s="429"/>
      <c r="D314" s="430">
        <v>43189</v>
      </c>
      <c r="E314" s="431"/>
      <c r="F314" s="431"/>
      <c r="G314" s="432"/>
    </row>
    <row r="315" spans="1:7" ht="12.75">
      <c r="A315" s="427" t="s">
        <v>446</v>
      </c>
      <c r="B315" s="428"/>
      <c r="C315" s="429"/>
      <c r="D315" s="430">
        <v>43403</v>
      </c>
      <c r="E315" s="431"/>
      <c r="F315" s="431"/>
      <c r="G315" s="432"/>
    </row>
    <row r="316" spans="1:7" ht="12.75">
      <c r="A316" s="471" t="s">
        <v>501</v>
      </c>
      <c r="B316" s="472"/>
      <c r="C316" s="472"/>
      <c r="D316" s="472"/>
      <c r="E316" s="472"/>
      <c r="F316" s="472"/>
      <c r="G316" s="472"/>
    </row>
  </sheetData>
  <sheetProtection/>
  <mergeCells count="166">
    <mergeCell ref="A316:G316"/>
    <mergeCell ref="A313:C313"/>
    <mergeCell ref="D313:G313"/>
    <mergeCell ref="A314:C314"/>
    <mergeCell ref="D314:G314"/>
    <mergeCell ref="A315:C315"/>
    <mergeCell ref="D315:G315"/>
    <mergeCell ref="A310:C310"/>
    <mergeCell ref="D310:G310"/>
    <mergeCell ref="A311:C311"/>
    <mergeCell ref="D311:G311"/>
    <mergeCell ref="A312:C312"/>
    <mergeCell ref="D312:G312"/>
    <mergeCell ref="A266:G266"/>
    <mergeCell ref="A267:G282"/>
    <mergeCell ref="A283:G283"/>
    <mergeCell ref="A285:G291"/>
    <mergeCell ref="A292:G307"/>
    <mergeCell ref="A308:G308"/>
    <mergeCell ref="A263:C263"/>
    <mergeCell ref="D263:G263"/>
    <mergeCell ref="A264:C264"/>
    <mergeCell ref="D264:G264"/>
    <mergeCell ref="A265:C265"/>
    <mergeCell ref="D265:G265"/>
    <mergeCell ref="A241:G241"/>
    <mergeCell ref="A242:G257"/>
    <mergeCell ref="A258:G258"/>
    <mergeCell ref="A261:C261"/>
    <mergeCell ref="D261:G261"/>
    <mergeCell ref="A262:C262"/>
    <mergeCell ref="D262:G262"/>
    <mergeCell ref="A238:C238"/>
    <mergeCell ref="D238:G238"/>
    <mergeCell ref="A239:C239"/>
    <mergeCell ref="D239:G239"/>
    <mergeCell ref="A240:C240"/>
    <mergeCell ref="D240:G240"/>
    <mergeCell ref="A216:G216"/>
    <mergeCell ref="A217:G232"/>
    <mergeCell ref="A233:G233"/>
    <mergeCell ref="A236:C236"/>
    <mergeCell ref="D236:G236"/>
    <mergeCell ref="A237:C237"/>
    <mergeCell ref="D237:G237"/>
    <mergeCell ref="A213:C213"/>
    <mergeCell ref="D213:G213"/>
    <mergeCell ref="A214:C214"/>
    <mergeCell ref="D214:G214"/>
    <mergeCell ref="A215:C215"/>
    <mergeCell ref="D215:G215"/>
    <mergeCell ref="A191:H191"/>
    <mergeCell ref="A192:G207"/>
    <mergeCell ref="A208:G208"/>
    <mergeCell ref="A211:C211"/>
    <mergeCell ref="D211:G211"/>
    <mergeCell ref="A212:C212"/>
    <mergeCell ref="D212:G212"/>
    <mergeCell ref="A188:C188"/>
    <mergeCell ref="D188:G188"/>
    <mergeCell ref="A189:C189"/>
    <mergeCell ref="D189:G189"/>
    <mergeCell ref="A190:C190"/>
    <mergeCell ref="D190:G190"/>
    <mergeCell ref="A166:H166"/>
    <mergeCell ref="A167:G182"/>
    <mergeCell ref="A183:G183"/>
    <mergeCell ref="A186:C186"/>
    <mergeCell ref="D186:G186"/>
    <mergeCell ref="A187:C187"/>
    <mergeCell ref="D187:G187"/>
    <mergeCell ref="A163:C163"/>
    <mergeCell ref="D163:G163"/>
    <mergeCell ref="A164:C164"/>
    <mergeCell ref="D164:G164"/>
    <mergeCell ref="A165:C165"/>
    <mergeCell ref="D165:G165"/>
    <mergeCell ref="A141:H141"/>
    <mergeCell ref="A142:G157"/>
    <mergeCell ref="A158:G158"/>
    <mergeCell ref="A161:C161"/>
    <mergeCell ref="D161:G161"/>
    <mergeCell ref="A162:C162"/>
    <mergeCell ref="D162:G162"/>
    <mergeCell ref="A138:C138"/>
    <mergeCell ref="D138:G138"/>
    <mergeCell ref="A139:C139"/>
    <mergeCell ref="D139:G139"/>
    <mergeCell ref="A140:C140"/>
    <mergeCell ref="D140:G140"/>
    <mergeCell ref="A116:H116"/>
    <mergeCell ref="A117:G132"/>
    <mergeCell ref="A133:G133"/>
    <mergeCell ref="A136:C136"/>
    <mergeCell ref="D136:G136"/>
    <mergeCell ref="A137:C137"/>
    <mergeCell ref="D137:G137"/>
    <mergeCell ref="A113:C113"/>
    <mergeCell ref="D113:G113"/>
    <mergeCell ref="A114:C114"/>
    <mergeCell ref="D114:G114"/>
    <mergeCell ref="A115:C115"/>
    <mergeCell ref="D115:G115"/>
    <mergeCell ref="A91:H91"/>
    <mergeCell ref="A92:G108"/>
    <mergeCell ref="A111:C111"/>
    <mergeCell ref="D111:G111"/>
    <mergeCell ref="A112:C112"/>
    <mergeCell ref="D112:G112"/>
    <mergeCell ref="A88:C88"/>
    <mergeCell ref="D88:G88"/>
    <mergeCell ref="A89:C89"/>
    <mergeCell ref="D89:G89"/>
    <mergeCell ref="A90:C90"/>
    <mergeCell ref="D90:G90"/>
    <mergeCell ref="A81:G81"/>
    <mergeCell ref="A85:C85"/>
    <mergeCell ref="D85:G85"/>
    <mergeCell ref="A86:C86"/>
    <mergeCell ref="D86:G86"/>
    <mergeCell ref="A87:C87"/>
    <mergeCell ref="D87:G87"/>
    <mergeCell ref="A63:C63"/>
    <mergeCell ref="D63:G63"/>
    <mergeCell ref="A64:C64"/>
    <mergeCell ref="D64:G64"/>
    <mergeCell ref="A65:G65"/>
    <mergeCell ref="A66:G80"/>
    <mergeCell ref="A60:C60"/>
    <mergeCell ref="D60:G60"/>
    <mergeCell ref="A61:C61"/>
    <mergeCell ref="D61:G61"/>
    <mergeCell ref="A62:C62"/>
    <mergeCell ref="D62:G62"/>
    <mergeCell ref="A38:C38"/>
    <mergeCell ref="D38:G38"/>
    <mergeCell ref="A39:G39"/>
    <mergeCell ref="A40:G55"/>
    <mergeCell ref="A56:G56"/>
    <mergeCell ref="A59:C59"/>
    <mergeCell ref="D59:G59"/>
    <mergeCell ref="A35:C35"/>
    <mergeCell ref="D35:G35"/>
    <mergeCell ref="A36:C36"/>
    <mergeCell ref="D36:G36"/>
    <mergeCell ref="A37:C37"/>
    <mergeCell ref="D37:G37"/>
    <mergeCell ref="A13:G13"/>
    <mergeCell ref="A14:G29"/>
    <mergeCell ref="A30:G30"/>
    <mergeCell ref="A33:C33"/>
    <mergeCell ref="D33:G33"/>
    <mergeCell ref="A34:C34"/>
    <mergeCell ref="D34:G34"/>
    <mergeCell ref="A10:C10"/>
    <mergeCell ref="D10:G10"/>
    <mergeCell ref="A11:C11"/>
    <mergeCell ref="D11:G11"/>
    <mergeCell ref="A12:C12"/>
    <mergeCell ref="D12:G12"/>
    <mergeCell ref="A1:G1"/>
    <mergeCell ref="A2:G7"/>
    <mergeCell ref="A8:C8"/>
    <mergeCell ref="D8:G8"/>
    <mergeCell ref="A9:C9"/>
    <mergeCell ref="D9:G9"/>
  </mergeCells>
  <printOptions/>
  <pageMargins left="0.7" right="0.7" top="0.75" bottom="0.75" header="0.3" footer="0.3"/>
  <pageSetup horizontalDpi="600" verticalDpi="600" orientation="portrait" paperSize="9" scale="85" r:id="rId1"/>
  <headerFooter>
    <oddHeader>&amp;L7 melléklet a 2/2019. (II.22.)  önk rendelethez</oddHeader>
  </headerFooter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view="pageLayout" workbookViewId="0" topLeftCell="A1">
      <selection activeCell="E19" sqref="E19"/>
    </sheetView>
  </sheetViews>
  <sheetFormatPr defaultColWidth="9.140625" defaultRowHeight="12.75"/>
  <cols>
    <col min="1" max="1" width="39.28125" style="0" customWidth="1"/>
    <col min="4" max="11" width="10.00390625" style="0" bestFit="1" customWidth="1"/>
  </cols>
  <sheetData>
    <row r="1" spans="1:11" ht="18" customHeight="1">
      <c r="A1" s="480" t="s">
        <v>191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 ht="18">
      <c r="A2" s="481" t="s">
        <v>419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</row>
    <row r="3" spans="1:4" ht="12.75">
      <c r="A3" s="362"/>
      <c r="B3" s="362"/>
      <c r="C3" s="362"/>
      <c r="D3" s="362"/>
    </row>
    <row r="4" spans="1:4" ht="12.75">
      <c r="A4" s="362"/>
      <c r="B4" s="362"/>
      <c r="C4" s="362"/>
      <c r="D4" s="362"/>
    </row>
    <row r="5" spans="1:11" ht="12.75">
      <c r="A5" s="475" t="s">
        <v>91</v>
      </c>
      <c r="B5" s="476"/>
      <c r="C5" s="260" t="s">
        <v>420</v>
      </c>
      <c r="D5" s="260" t="s">
        <v>422</v>
      </c>
      <c r="E5" s="260" t="s">
        <v>423</v>
      </c>
      <c r="F5" s="260" t="s">
        <v>424</v>
      </c>
      <c r="G5" s="260" t="s">
        <v>425</v>
      </c>
      <c r="H5" s="260" t="s">
        <v>426</v>
      </c>
      <c r="I5" s="260" t="s">
        <v>427</v>
      </c>
      <c r="J5" s="260" t="s">
        <v>428</v>
      </c>
      <c r="K5" s="260" t="s">
        <v>429</v>
      </c>
    </row>
    <row r="6" spans="1:11" ht="12.75">
      <c r="A6" s="482" t="s">
        <v>432</v>
      </c>
      <c r="B6" s="483"/>
      <c r="C6" s="371">
        <v>10062</v>
      </c>
      <c r="D6" s="371">
        <v>3127</v>
      </c>
      <c r="E6" s="278"/>
      <c r="F6" s="278"/>
      <c r="G6" s="278"/>
      <c r="H6" s="278"/>
      <c r="I6" s="278"/>
      <c r="J6" s="278"/>
      <c r="K6" s="278"/>
    </row>
    <row r="7" spans="1:4" ht="12.75">
      <c r="A7" s="363"/>
      <c r="B7" s="364"/>
      <c r="C7" s="365"/>
      <c r="D7" s="365"/>
    </row>
    <row r="8" spans="1:4" ht="12.75">
      <c r="A8" s="484" t="s">
        <v>433</v>
      </c>
      <c r="B8" s="484"/>
      <c r="C8" s="365"/>
      <c r="D8" s="365"/>
    </row>
    <row r="9" spans="1:11" ht="12.75">
      <c r="A9" s="475" t="s">
        <v>91</v>
      </c>
      <c r="B9" s="476"/>
      <c r="C9" s="260" t="s">
        <v>420</v>
      </c>
      <c r="D9" s="260" t="s">
        <v>422</v>
      </c>
      <c r="E9" s="260" t="s">
        <v>423</v>
      </c>
      <c r="F9" s="260" t="s">
        <v>424</v>
      </c>
      <c r="G9" s="260" t="s">
        <v>425</v>
      </c>
      <c r="H9" s="260" t="s">
        <v>426</v>
      </c>
      <c r="I9" s="260" t="s">
        <v>427</v>
      </c>
      <c r="J9" s="260" t="s">
        <v>428</v>
      </c>
      <c r="K9" s="260" t="s">
        <v>429</v>
      </c>
    </row>
    <row r="10" spans="1:11" ht="12.75">
      <c r="A10" s="477" t="s">
        <v>430</v>
      </c>
      <c r="B10" s="477"/>
      <c r="C10" s="366">
        <v>12000</v>
      </c>
      <c r="D10" s="369">
        <v>12000</v>
      </c>
      <c r="E10" s="369">
        <v>12000</v>
      </c>
      <c r="F10" s="369">
        <v>12000</v>
      </c>
      <c r="G10" s="369">
        <v>12000</v>
      </c>
      <c r="H10" s="369">
        <v>12000</v>
      </c>
      <c r="I10" s="369">
        <v>12000</v>
      </c>
      <c r="J10" s="369">
        <v>12000</v>
      </c>
      <c r="K10" s="369">
        <v>12000</v>
      </c>
    </row>
    <row r="11" spans="1:11" ht="41.25" customHeight="1">
      <c r="A11" s="478" t="s">
        <v>431</v>
      </c>
      <c r="B11" s="479"/>
      <c r="C11" s="366"/>
      <c r="D11" s="369"/>
      <c r="E11" s="369"/>
      <c r="F11" s="369"/>
      <c r="G11" s="369"/>
      <c r="H11" s="369"/>
      <c r="I11" s="369"/>
      <c r="J11" s="369"/>
      <c r="K11" s="369"/>
    </row>
    <row r="12" spans="1:11" ht="29.25" customHeight="1">
      <c r="A12" s="367" t="s">
        <v>421</v>
      </c>
      <c r="B12" s="368"/>
      <c r="C12" s="370">
        <f aca="true" t="shared" si="0" ref="C12:K12">SUM(C10:C10)</f>
        <v>12000</v>
      </c>
      <c r="D12" s="370">
        <f t="shared" si="0"/>
        <v>12000</v>
      </c>
      <c r="E12" s="370">
        <f t="shared" si="0"/>
        <v>12000</v>
      </c>
      <c r="F12" s="370">
        <f t="shared" si="0"/>
        <v>12000</v>
      </c>
      <c r="G12" s="370">
        <f t="shared" si="0"/>
        <v>12000</v>
      </c>
      <c r="H12" s="370">
        <f t="shared" si="0"/>
        <v>12000</v>
      </c>
      <c r="I12" s="370">
        <f t="shared" si="0"/>
        <v>12000</v>
      </c>
      <c r="J12" s="370">
        <f t="shared" si="0"/>
        <v>12000</v>
      </c>
      <c r="K12" s="370">
        <f t="shared" si="0"/>
        <v>12000</v>
      </c>
    </row>
  </sheetData>
  <sheetProtection/>
  <mergeCells count="8">
    <mergeCell ref="A9:B9"/>
    <mergeCell ref="A10:B10"/>
    <mergeCell ref="A11:B11"/>
    <mergeCell ref="A1:K1"/>
    <mergeCell ref="A2:K2"/>
    <mergeCell ref="A5:B5"/>
    <mergeCell ref="A6:B6"/>
    <mergeCell ref="A8:B8"/>
  </mergeCells>
  <printOptions/>
  <pageMargins left="0.7" right="0.7" top="0.75" bottom="0.75" header="0.3" footer="0.3"/>
  <pageSetup horizontalDpi="600" verticalDpi="600" orientation="landscape" paperSize="9" scale="97" r:id="rId1"/>
  <headerFooter>
    <oddHeader>&amp;L8 melléklet a 2/2019. (II.22.) önk. rendelethez, 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4"/>
  <sheetViews>
    <sheetView view="pageLayout" workbookViewId="0" topLeftCell="A1">
      <selection activeCell="B16" sqref="B16"/>
    </sheetView>
  </sheetViews>
  <sheetFormatPr defaultColWidth="9.140625" defaultRowHeight="12.75"/>
  <cols>
    <col min="1" max="1" width="9.140625" style="36" customWidth="1"/>
    <col min="2" max="2" width="52.00390625" style="36" customWidth="1"/>
    <col min="3" max="4" width="13.7109375" style="36" customWidth="1"/>
  </cols>
  <sheetData>
    <row r="1" spans="1:4" ht="12.75">
      <c r="A1" s="485" t="s">
        <v>191</v>
      </c>
      <c r="B1" s="485"/>
      <c r="C1" s="485"/>
      <c r="D1" s="257"/>
    </row>
    <row r="2" spans="1:4" ht="12.75">
      <c r="A2" s="486" t="s">
        <v>321</v>
      </c>
      <c r="B2" s="486"/>
      <c r="C2" s="486"/>
      <c r="D2" s="258"/>
    </row>
    <row r="3" spans="1:4" ht="25.5">
      <c r="A3" s="259" t="s">
        <v>123</v>
      </c>
      <c r="B3" s="260" t="s">
        <v>322</v>
      </c>
      <c r="C3" s="261" t="s">
        <v>297</v>
      </c>
      <c r="D3" s="261" t="s">
        <v>182</v>
      </c>
    </row>
    <row r="4" spans="1:4" ht="12.75">
      <c r="A4" s="262" t="s">
        <v>323</v>
      </c>
      <c r="B4" s="263" t="s">
        <v>324</v>
      </c>
      <c r="C4" s="223">
        <v>26270</v>
      </c>
      <c r="D4" s="223">
        <v>24490</v>
      </c>
    </row>
    <row r="5" spans="1:4" ht="12.75">
      <c r="A5" s="262" t="s">
        <v>325</v>
      </c>
      <c r="B5" s="263" t="s">
        <v>326</v>
      </c>
      <c r="C5" s="223">
        <v>6110</v>
      </c>
      <c r="D5" s="223">
        <v>5879</v>
      </c>
    </row>
    <row r="6" spans="1:4" ht="12.75">
      <c r="A6" s="262" t="s">
        <v>327</v>
      </c>
      <c r="B6" s="20" t="s">
        <v>328</v>
      </c>
      <c r="C6" s="223">
        <v>102518</v>
      </c>
      <c r="D6" s="223">
        <v>112025</v>
      </c>
    </row>
    <row r="7" spans="1:4" ht="12.75">
      <c r="A7" s="262" t="s">
        <v>329</v>
      </c>
      <c r="B7" s="20" t="s">
        <v>282</v>
      </c>
      <c r="C7" s="223">
        <v>1415</v>
      </c>
      <c r="D7" s="223">
        <v>9292</v>
      </c>
    </row>
    <row r="8" spans="1:4" ht="12.75">
      <c r="A8" s="487" t="s">
        <v>330</v>
      </c>
      <c r="B8" s="487"/>
      <c r="C8" s="118">
        <f>SUM(C4:C7)</f>
        <v>136313</v>
      </c>
      <c r="D8" s="118">
        <f>SUM(D4:D7)</f>
        <v>151686</v>
      </c>
    </row>
    <row r="9" spans="1:4" ht="12.75">
      <c r="A9" s="264"/>
      <c r="B9" s="264"/>
      <c r="C9" s="265"/>
      <c r="D9" s="265"/>
    </row>
    <row r="10" spans="1:4" ht="12.75">
      <c r="A10" s="488" t="s">
        <v>351</v>
      </c>
      <c r="B10" s="488"/>
      <c r="C10" s="488"/>
      <c r="D10" s="266"/>
    </row>
    <row r="11" spans="1:4" ht="12.75">
      <c r="A11" s="267"/>
      <c r="B11" s="129"/>
      <c r="C11" s="265"/>
      <c r="D11" s="265"/>
    </row>
    <row r="12" spans="1:4" ht="12.75">
      <c r="A12" s="268" t="s">
        <v>323</v>
      </c>
      <c r="B12" s="117" t="s">
        <v>102</v>
      </c>
      <c r="C12" s="118">
        <v>15000</v>
      </c>
      <c r="D12" s="118">
        <v>10572</v>
      </c>
    </row>
    <row r="13" spans="1:4" ht="12.75">
      <c r="A13" s="59"/>
      <c r="B13" s="117" t="s">
        <v>330</v>
      </c>
      <c r="C13" s="118">
        <f>SUM(C12)</f>
        <v>15000</v>
      </c>
      <c r="D13" s="118">
        <f>SUM(D12)</f>
        <v>10572</v>
      </c>
    </row>
    <row r="14" spans="1:4" ht="12.75">
      <c r="A14" s="487" t="s">
        <v>331</v>
      </c>
      <c r="B14" s="487"/>
      <c r="C14" s="118">
        <f>C8+C13</f>
        <v>151313</v>
      </c>
      <c r="D14" s="118">
        <f>D8+D13</f>
        <v>162258</v>
      </c>
    </row>
  </sheetData>
  <sheetProtection/>
  <mergeCells count="5">
    <mergeCell ref="A1:C1"/>
    <mergeCell ref="A2:C2"/>
    <mergeCell ref="A8:B8"/>
    <mergeCell ref="A10:C10"/>
    <mergeCell ref="A14:B14"/>
  </mergeCells>
  <printOptions/>
  <pageMargins left="0.7" right="0.7" top="0.75" bottom="0.75" header="0.3" footer="0.3"/>
  <pageSetup horizontalDpi="600" verticalDpi="600" orientation="portrait" paperSize="9" r:id="rId1"/>
  <headerFooter>
    <oddHeader>&amp;L9. melléklet a 2/2019. (II.22.)  önk. rendelethez, ezer Ft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6"/>
  <sheetViews>
    <sheetView view="pageLayout" workbookViewId="0" topLeftCell="A1">
      <selection activeCell="E9" sqref="E9"/>
    </sheetView>
  </sheetViews>
  <sheetFormatPr defaultColWidth="9.140625" defaultRowHeight="12.75"/>
  <cols>
    <col min="1" max="1" width="16.7109375" style="0" customWidth="1"/>
  </cols>
  <sheetData>
    <row r="1" spans="1:14" ht="18">
      <c r="A1" s="489" t="s">
        <v>191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</row>
    <row r="2" spans="1:14" ht="18">
      <c r="A2" s="491" t="s">
        <v>352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</row>
    <row r="3" spans="1:14" ht="12.75">
      <c r="A3" s="282" t="s">
        <v>91</v>
      </c>
      <c r="B3" s="283" t="s">
        <v>353</v>
      </c>
      <c r="C3" s="283" t="s">
        <v>354</v>
      </c>
      <c r="D3" s="283" t="s">
        <v>355</v>
      </c>
      <c r="E3" s="283" t="s">
        <v>356</v>
      </c>
      <c r="F3" s="283" t="s">
        <v>357</v>
      </c>
      <c r="G3" s="283" t="s">
        <v>358</v>
      </c>
      <c r="H3" s="283" t="s">
        <v>359</v>
      </c>
      <c r="I3" s="283" t="s">
        <v>360</v>
      </c>
      <c r="J3" s="283" t="s">
        <v>361</v>
      </c>
      <c r="K3" s="283" t="s">
        <v>362</v>
      </c>
      <c r="L3" s="283" t="s">
        <v>363</v>
      </c>
      <c r="M3" s="283" t="s">
        <v>364</v>
      </c>
      <c r="N3" s="283" t="s">
        <v>365</v>
      </c>
    </row>
    <row r="4" spans="1:14" ht="24.75" customHeight="1">
      <c r="A4" s="284" t="s">
        <v>110</v>
      </c>
      <c r="B4" s="285">
        <v>10950</v>
      </c>
      <c r="C4" s="285">
        <v>10949</v>
      </c>
      <c r="D4" s="285">
        <v>10949</v>
      </c>
      <c r="E4" s="285">
        <v>10949</v>
      </c>
      <c r="F4" s="285">
        <v>10949</v>
      </c>
      <c r="G4" s="285">
        <v>10949</v>
      </c>
      <c r="H4" s="285">
        <v>10949</v>
      </c>
      <c r="I4" s="285">
        <v>10949</v>
      </c>
      <c r="J4" s="285">
        <v>10949</v>
      </c>
      <c r="K4" s="285">
        <v>10949</v>
      </c>
      <c r="L4" s="285">
        <v>10949</v>
      </c>
      <c r="M4" s="285">
        <v>10950</v>
      </c>
      <c r="N4" s="91">
        <f>SUM(B4:M4)</f>
        <v>131390</v>
      </c>
    </row>
    <row r="5" spans="1:14" ht="24.75" customHeight="1">
      <c r="A5" s="286" t="s">
        <v>366</v>
      </c>
      <c r="B5" s="287">
        <v>1826</v>
      </c>
      <c r="C5" s="287">
        <v>1826</v>
      </c>
      <c r="D5" s="287">
        <v>1576</v>
      </c>
      <c r="E5" s="287">
        <v>1576</v>
      </c>
      <c r="F5" s="287">
        <v>1576</v>
      </c>
      <c r="G5" s="287">
        <v>3650</v>
      </c>
      <c r="H5" s="287">
        <v>2350</v>
      </c>
      <c r="I5" s="287">
        <v>1450</v>
      </c>
      <c r="J5" s="287">
        <v>1450</v>
      </c>
      <c r="K5" s="287">
        <v>1750</v>
      </c>
      <c r="L5" s="287">
        <v>1463</v>
      </c>
      <c r="M5" s="287">
        <v>1666</v>
      </c>
      <c r="N5" s="91">
        <f>SUM(B5:M5)</f>
        <v>22159</v>
      </c>
    </row>
    <row r="6" spans="1:14" ht="24.75" customHeight="1">
      <c r="A6" s="288" t="s">
        <v>367</v>
      </c>
      <c r="B6" s="289">
        <f>SUM(B4:B5)</f>
        <v>12776</v>
      </c>
      <c r="C6" s="289">
        <f aca="true" t="shared" si="0" ref="C6:N6">SUM(C4:C5)</f>
        <v>12775</v>
      </c>
      <c r="D6" s="289">
        <f t="shared" si="0"/>
        <v>12525</v>
      </c>
      <c r="E6" s="289">
        <f t="shared" si="0"/>
        <v>12525</v>
      </c>
      <c r="F6" s="289">
        <f t="shared" si="0"/>
        <v>12525</v>
      </c>
      <c r="G6" s="289">
        <f t="shared" si="0"/>
        <v>14599</v>
      </c>
      <c r="H6" s="289">
        <f t="shared" si="0"/>
        <v>13299</v>
      </c>
      <c r="I6" s="289">
        <f t="shared" si="0"/>
        <v>12399</v>
      </c>
      <c r="J6" s="289">
        <f t="shared" si="0"/>
        <v>12399</v>
      </c>
      <c r="K6" s="289">
        <f t="shared" si="0"/>
        <v>12699</v>
      </c>
      <c r="L6" s="289">
        <f t="shared" si="0"/>
        <v>12412</v>
      </c>
      <c r="M6" s="289">
        <f t="shared" si="0"/>
        <v>12616</v>
      </c>
      <c r="N6" s="289">
        <f t="shared" si="0"/>
        <v>153549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98" r:id="rId1"/>
  <headerFooter>
    <oddHeader>&amp;L10 melléklet a 2/2019. (II.22.)  önk. rendelethez, 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view="pageLayout" workbookViewId="0" topLeftCell="A1">
      <selection activeCell="E29" sqref="E29"/>
    </sheetView>
  </sheetViews>
  <sheetFormatPr defaultColWidth="9.140625" defaultRowHeight="12.75"/>
  <cols>
    <col min="8" max="8" width="18.140625" style="0" customWidth="1"/>
  </cols>
  <sheetData>
    <row r="1" spans="1:8" ht="12.75">
      <c r="A1" s="485" t="s">
        <v>377</v>
      </c>
      <c r="B1" s="485"/>
      <c r="C1" s="485"/>
      <c r="D1" s="485"/>
      <c r="E1" s="485"/>
      <c r="F1" s="485"/>
      <c r="G1" s="485"/>
      <c r="H1" s="485"/>
    </row>
    <row r="5" spans="1:8" ht="12.75">
      <c r="A5" t="s">
        <v>368</v>
      </c>
      <c r="H5" s="290">
        <v>3956500</v>
      </c>
    </row>
    <row r="7" ht="12.75">
      <c r="A7" t="s">
        <v>369</v>
      </c>
    </row>
    <row r="8" ht="12.75">
      <c r="A8" t="s">
        <v>370</v>
      </c>
    </row>
    <row r="9" spans="1:8" ht="12.75">
      <c r="A9" t="s">
        <v>371</v>
      </c>
      <c r="H9" s="290">
        <v>910090</v>
      </c>
    </row>
    <row r="10" spans="1:8" ht="12.75">
      <c r="A10" t="s">
        <v>372</v>
      </c>
      <c r="H10" s="290">
        <v>33120</v>
      </c>
    </row>
    <row r="11" spans="1:8" ht="12.75">
      <c r="A11" t="s">
        <v>373</v>
      </c>
      <c r="H11" s="290">
        <v>34500</v>
      </c>
    </row>
    <row r="12" spans="1:8" ht="12.75">
      <c r="A12" t="s">
        <v>374</v>
      </c>
      <c r="H12" s="290">
        <v>253230</v>
      </c>
    </row>
    <row r="13" spans="1:8" ht="25.5" customHeight="1">
      <c r="A13" s="492" t="s">
        <v>434</v>
      </c>
      <c r="B13" s="492"/>
      <c r="C13" s="492"/>
      <c r="D13" s="492"/>
      <c r="E13" s="492"/>
      <c r="F13" s="492"/>
      <c r="G13" s="492"/>
      <c r="H13" s="290">
        <v>39720</v>
      </c>
    </row>
    <row r="14" spans="1:8" ht="12.75">
      <c r="A14" t="s">
        <v>375</v>
      </c>
      <c r="H14" s="290">
        <f>SUM(H9:H13)</f>
        <v>1270660</v>
      </c>
    </row>
    <row r="16" spans="1:8" ht="12.75">
      <c r="A16" t="s">
        <v>376</v>
      </c>
      <c r="H16" s="290">
        <v>2268367</v>
      </c>
    </row>
    <row r="19" ht="12.75">
      <c r="A19" s="36" t="s">
        <v>435</v>
      </c>
    </row>
  </sheetData>
  <sheetProtection/>
  <mergeCells count="2">
    <mergeCell ref="A1:H1"/>
    <mergeCell ref="A13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62"/>
  <sheetViews>
    <sheetView view="pageLayout" workbookViewId="0" topLeftCell="A1">
      <selection activeCell="B13" sqref="B13"/>
    </sheetView>
  </sheetViews>
  <sheetFormatPr defaultColWidth="9.140625" defaultRowHeight="12.75"/>
  <cols>
    <col min="1" max="1" width="10.00390625" style="0" customWidth="1"/>
    <col min="2" max="2" width="44.00390625" style="213" customWidth="1"/>
    <col min="3" max="3" width="8.8515625" style="214" hidden="1" customWidth="1"/>
    <col min="4" max="4" width="15.421875" style="214" hidden="1" customWidth="1"/>
    <col min="5" max="5" width="17.8515625" style="213" hidden="1" customWidth="1"/>
    <col min="6" max="6" width="8.8515625" style="214" customWidth="1"/>
    <col min="7" max="7" width="13.28125" style="214" customWidth="1"/>
    <col min="8" max="9" width="17.8515625" style="213" customWidth="1"/>
    <col min="10" max="10" width="15.140625" style="0" bestFit="1" customWidth="1"/>
  </cols>
  <sheetData>
    <row r="1" spans="1:10" ht="21" thickBot="1">
      <c r="A1" s="493" t="s">
        <v>198</v>
      </c>
      <c r="B1" s="493"/>
      <c r="C1" s="493"/>
      <c r="D1" s="493"/>
      <c r="E1" s="493"/>
      <c r="F1" s="493"/>
      <c r="G1" s="493"/>
      <c r="H1" s="493"/>
      <c r="I1" s="493"/>
      <c r="J1" s="493"/>
    </row>
    <row r="2" spans="1:10" ht="24.75" customHeight="1">
      <c r="A2" s="494" t="s">
        <v>91</v>
      </c>
      <c r="B2" s="495"/>
      <c r="C2" s="164" t="s">
        <v>199</v>
      </c>
      <c r="D2" s="164" t="s">
        <v>200</v>
      </c>
      <c r="E2" s="165" t="s">
        <v>201</v>
      </c>
      <c r="F2" s="164" t="s">
        <v>199</v>
      </c>
      <c r="G2" s="164" t="s">
        <v>200</v>
      </c>
      <c r="H2" s="166" t="s">
        <v>202</v>
      </c>
      <c r="I2" s="167" t="s">
        <v>202</v>
      </c>
      <c r="J2" s="498" t="s">
        <v>203</v>
      </c>
    </row>
    <row r="3" spans="1:10" ht="23.25" customHeight="1" thickBot="1">
      <c r="A3" s="496"/>
      <c r="B3" s="497"/>
      <c r="C3" s="168">
        <v>2018</v>
      </c>
      <c r="D3" s="168">
        <v>2018</v>
      </c>
      <c r="E3" s="169">
        <v>2018</v>
      </c>
      <c r="F3" s="168">
        <v>2019</v>
      </c>
      <c r="G3" s="168">
        <v>2019</v>
      </c>
      <c r="H3" s="170">
        <v>2019</v>
      </c>
      <c r="I3" s="168" t="s">
        <v>204</v>
      </c>
      <c r="J3" s="499"/>
    </row>
    <row r="4" spans="1:10" s="173" customFormat="1" ht="16.5">
      <c r="A4" s="291" t="s">
        <v>6</v>
      </c>
      <c r="B4" s="171" t="s">
        <v>205</v>
      </c>
      <c r="C4" s="292"/>
      <c r="D4" s="292"/>
      <c r="E4" s="293"/>
      <c r="F4" s="292"/>
      <c r="G4" s="292"/>
      <c r="H4" s="294"/>
      <c r="I4" s="292"/>
      <c r="J4" s="172"/>
    </row>
    <row r="5" spans="1:10" s="173" customFormat="1" ht="25.5">
      <c r="A5" s="295" t="s">
        <v>206</v>
      </c>
      <c r="B5" s="286" t="s">
        <v>207</v>
      </c>
      <c r="C5" s="296">
        <v>20.76</v>
      </c>
      <c r="D5" s="297">
        <v>4580000</v>
      </c>
      <c r="E5" s="298">
        <f>C5*D5</f>
        <v>95080800</v>
      </c>
      <c r="F5" s="296">
        <v>20.63</v>
      </c>
      <c r="G5" s="297">
        <v>4580000</v>
      </c>
      <c r="H5" s="299">
        <f>F5*G5</f>
        <v>94485400</v>
      </c>
      <c r="I5" s="300">
        <v>95080800</v>
      </c>
      <c r="J5" s="174">
        <f>H5-I5</f>
        <v>-595400</v>
      </c>
    </row>
    <row r="6" spans="1:10" s="173" customFormat="1" ht="25.5">
      <c r="A6" s="295" t="s">
        <v>208</v>
      </c>
      <c r="B6" s="286" t="s">
        <v>209</v>
      </c>
      <c r="C6" s="297"/>
      <c r="D6" s="297">
        <v>22300</v>
      </c>
      <c r="E6" s="301">
        <v>8097130</v>
      </c>
      <c r="F6" s="297"/>
      <c r="G6" s="297">
        <v>22300</v>
      </c>
      <c r="H6" s="302">
        <v>8097130</v>
      </c>
      <c r="I6" s="303">
        <v>8097130</v>
      </c>
      <c r="J6" s="174">
        <f aca="true" t="shared" si="0" ref="J6:J45">H6-I6</f>
        <v>0</v>
      </c>
    </row>
    <row r="7" spans="1:10" s="173" customFormat="1" ht="16.5">
      <c r="A7" s="295" t="s">
        <v>210</v>
      </c>
      <c r="B7" s="286" t="s">
        <v>211</v>
      </c>
      <c r="C7" s="297"/>
      <c r="D7" s="297"/>
      <c r="E7" s="301">
        <v>25216000</v>
      </c>
      <c r="F7" s="297"/>
      <c r="G7" s="297"/>
      <c r="H7" s="302">
        <v>25248000</v>
      </c>
      <c r="I7" s="303">
        <v>25216000</v>
      </c>
      <c r="J7" s="174">
        <f t="shared" si="0"/>
        <v>32000</v>
      </c>
    </row>
    <row r="8" spans="1:10" s="173" customFormat="1" ht="25.5">
      <c r="A8" s="295" t="s">
        <v>212</v>
      </c>
      <c r="B8" s="286" t="s">
        <v>213</v>
      </c>
      <c r="C8" s="297"/>
      <c r="D8" s="297"/>
      <c r="E8" s="301">
        <v>100000</v>
      </c>
      <c r="F8" s="297"/>
      <c r="G8" s="297"/>
      <c r="H8" s="302">
        <v>1511928</v>
      </c>
      <c r="I8" s="303">
        <v>100000</v>
      </c>
      <c r="J8" s="174">
        <f t="shared" si="0"/>
        <v>1411928</v>
      </c>
    </row>
    <row r="9" spans="1:10" s="173" customFormat="1" ht="16.5">
      <c r="A9" s="295" t="s">
        <v>214</v>
      </c>
      <c r="B9" s="286" t="s">
        <v>215</v>
      </c>
      <c r="C9" s="297"/>
      <c r="D9" s="297"/>
      <c r="E9" s="301">
        <v>8526120</v>
      </c>
      <c r="F9" s="297"/>
      <c r="G9" s="297"/>
      <c r="H9" s="302">
        <v>8464830</v>
      </c>
      <c r="I9" s="303">
        <v>8526120</v>
      </c>
      <c r="J9" s="174">
        <f t="shared" si="0"/>
        <v>-61290</v>
      </c>
    </row>
    <row r="10" spans="1:10" s="173" customFormat="1" ht="16.5">
      <c r="A10" s="295" t="s">
        <v>216</v>
      </c>
      <c r="B10" s="286" t="s">
        <v>217</v>
      </c>
      <c r="C10" s="297"/>
      <c r="D10" s="297"/>
      <c r="E10" s="298">
        <f>SUM(E6:E9)</f>
        <v>41939250</v>
      </c>
      <c r="F10" s="297"/>
      <c r="G10" s="297"/>
      <c r="H10" s="302">
        <f>SUM(H6:H9)</f>
        <v>43321888</v>
      </c>
      <c r="I10" s="303">
        <v>41939250</v>
      </c>
      <c r="J10" s="174">
        <f t="shared" si="0"/>
        <v>1382638</v>
      </c>
    </row>
    <row r="11" spans="1:10" s="173" customFormat="1" ht="25.5">
      <c r="A11" s="295"/>
      <c r="B11" s="286" t="s">
        <v>218</v>
      </c>
      <c r="C11" s="297"/>
      <c r="D11" s="297"/>
      <c r="E11" s="298">
        <v>41939250</v>
      </c>
      <c r="F11" s="297"/>
      <c r="G11" s="297"/>
      <c r="H11" s="299">
        <v>41975010</v>
      </c>
      <c r="I11" s="300">
        <v>41939250</v>
      </c>
      <c r="J11" s="174">
        <f t="shared" si="0"/>
        <v>35760</v>
      </c>
    </row>
    <row r="12" spans="1:10" s="173" customFormat="1" ht="16.5">
      <c r="A12" s="295" t="s">
        <v>219</v>
      </c>
      <c r="B12" s="286" t="s">
        <v>220</v>
      </c>
      <c r="C12" s="297"/>
      <c r="D12" s="297">
        <v>2700</v>
      </c>
      <c r="E12" s="301">
        <v>13729500</v>
      </c>
      <c r="F12" s="297"/>
      <c r="G12" s="297">
        <v>2700</v>
      </c>
      <c r="H12" s="302">
        <v>13540500</v>
      </c>
      <c r="I12" s="303">
        <v>13729500</v>
      </c>
      <c r="J12" s="174">
        <f t="shared" si="0"/>
        <v>-189000</v>
      </c>
    </row>
    <row r="13" spans="1:10" s="173" customFormat="1" ht="25.5">
      <c r="A13" s="295"/>
      <c r="B13" s="286" t="s">
        <v>221</v>
      </c>
      <c r="C13" s="297"/>
      <c r="D13" s="297"/>
      <c r="E13" s="298">
        <v>10897868</v>
      </c>
      <c r="F13" s="297"/>
      <c r="G13" s="297"/>
      <c r="H13" s="299">
        <v>0</v>
      </c>
      <c r="I13" s="300">
        <v>10897868</v>
      </c>
      <c r="J13" s="174">
        <f t="shared" si="0"/>
        <v>-10897868</v>
      </c>
    </row>
    <row r="14" spans="1:10" s="173" customFormat="1" ht="25.5">
      <c r="A14" s="295" t="s">
        <v>222</v>
      </c>
      <c r="B14" s="286" t="s">
        <v>223</v>
      </c>
      <c r="C14" s="304">
        <v>429</v>
      </c>
      <c r="D14" s="304">
        <v>2550</v>
      </c>
      <c r="E14" s="298">
        <f>C14*D14</f>
        <v>1093950</v>
      </c>
      <c r="F14" s="304">
        <v>412</v>
      </c>
      <c r="G14" s="304">
        <v>2550</v>
      </c>
      <c r="H14" s="302">
        <f>F14*G14</f>
        <v>1050600</v>
      </c>
      <c r="I14" s="303">
        <v>1093950</v>
      </c>
      <c r="J14" s="174">
        <f t="shared" si="0"/>
        <v>-43350</v>
      </c>
    </row>
    <row r="15" spans="1:10" s="173" customFormat="1" ht="25.5">
      <c r="A15" s="295"/>
      <c r="B15" s="286" t="s">
        <v>224</v>
      </c>
      <c r="C15" s="304"/>
      <c r="D15" s="304"/>
      <c r="E15" s="298"/>
      <c r="F15" s="304"/>
      <c r="G15" s="304"/>
      <c r="H15" s="299">
        <v>0</v>
      </c>
      <c r="I15" s="300">
        <v>1093950</v>
      </c>
      <c r="J15" s="174">
        <f t="shared" si="0"/>
        <v>-1093950</v>
      </c>
    </row>
    <row r="16" spans="1:10" s="173" customFormat="1" ht="16.5">
      <c r="A16" s="295" t="s">
        <v>225</v>
      </c>
      <c r="B16" s="286" t="s">
        <v>226</v>
      </c>
      <c r="C16" s="304"/>
      <c r="D16" s="304"/>
      <c r="E16" s="298"/>
      <c r="F16" s="304"/>
      <c r="G16" s="304"/>
      <c r="H16" s="299"/>
      <c r="I16" s="300"/>
      <c r="J16" s="174">
        <f t="shared" si="0"/>
        <v>0</v>
      </c>
    </row>
    <row r="17" spans="1:10" s="173" customFormat="1" ht="16.5">
      <c r="A17" s="305" t="s">
        <v>227</v>
      </c>
      <c r="B17" s="306" t="s">
        <v>228</v>
      </c>
      <c r="C17" s="307"/>
      <c r="D17" s="307"/>
      <c r="E17" s="308">
        <v>1756400</v>
      </c>
      <c r="F17" s="307"/>
      <c r="G17" s="307"/>
      <c r="H17" s="309">
        <v>1681600</v>
      </c>
      <c r="I17" s="300">
        <v>1756400</v>
      </c>
      <c r="J17" s="174">
        <f t="shared" si="0"/>
        <v>-74800</v>
      </c>
    </row>
    <row r="18" spans="1:10" s="173" customFormat="1" ht="17.25" thickBot="1">
      <c r="A18" s="175"/>
      <c r="B18" s="176" t="s">
        <v>2</v>
      </c>
      <c r="C18" s="177"/>
      <c r="D18" s="177"/>
      <c r="E18" s="178">
        <f>E5+E11+E13+E14+E16+E17</f>
        <v>150768268</v>
      </c>
      <c r="F18" s="177"/>
      <c r="G18" s="177"/>
      <c r="H18" s="179">
        <f>H5+H11+H13+H15+H16+H17</f>
        <v>138142010</v>
      </c>
      <c r="I18" s="180">
        <f>I5+I11+I13+I15+I16+I17</f>
        <v>150768268</v>
      </c>
      <c r="J18" s="178">
        <f>J5+J11+J13+J15+J16+J17</f>
        <v>-12626258</v>
      </c>
    </row>
    <row r="19" spans="1:10" s="173" customFormat="1" ht="16.5">
      <c r="A19" s="310" t="s">
        <v>7</v>
      </c>
      <c r="B19" s="181" t="s">
        <v>229</v>
      </c>
      <c r="C19" s="311"/>
      <c r="D19" s="311"/>
      <c r="E19" s="312"/>
      <c r="F19" s="311"/>
      <c r="G19" s="311"/>
      <c r="H19" s="313"/>
      <c r="I19" s="314"/>
      <c r="J19" s="182">
        <f t="shared" si="0"/>
        <v>0</v>
      </c>
    </row>
    <row r="20" spans="1:10" s="36" customFormat="1" ht="16.5">
      <c r="A20" s="315" t="s">
        <v>230</v>
      </c>
      <c r="B20" s="286" t="s">
        <v>231</v>
      </c>
      <c r="C20" s="316">
        <v>12.9</v>
      </c>
      <c r="D20" s="183">
        <v>4419000</v>
      </c>
      <c r="E20" s="298">
        <f>C20*D20/12*8</f>
        <v>38003400</v>
      </c>
      <c r="F20" s="316">
        <v>12.9</v>
      </c>
      <c r="G20" s="183">
        <v>4371500</v>
      </c>
      <c r="H20" s="299">
        <f>F20*G20/12*8</f>
        <v>37594900</v>
      </c>
      <c r="I20" s="300">
        <v>38003400</v>
      </c>
      <c r="J20" s="174">
        <f t="shared" si="0"/>
        <v>-408500</v>
      </c>
    </row>
    <row r="21" spans="1:10" s="36" customFormat="1" ht="51">
      <c r="A21" s="315" t="s">
        <v>232</v>
      </c>
      <c r="B21" s="286" t="s">
        <v>233</v>
      </c>
      <c r="C21" s="316">
        <v>8</v>
      </c>
      <c r="D21" s="183">
        <v>2205000</v>
      </c>
      <c r="E21" s="298">
        <f>C21*D21/12*8</f>
        <v>11760000</v>
      </c>
      <c r="F21" s="316">
        <v>8</v>
      </c>
      <c r="G21" s="183">
        <v>2205000</v>
      </c>
      <c r="H21" s="299">
        <f>F21*G21/12*8</f>
        <v>11760000</v>
      </c>
      <c r="I21" s="300">
        <v>11760000</v>
      </c>
      <c r="J21" s="174">
        <f t="shared" si="0"/>
        <v>0</v>
      </c>
    </row>
    <row r="22" spans="1:10" s="36" customFormat="1" ht="51">
      <c r="A22" s="315" t="s">
        <v>234</v>
      </c>
      <c r="B22" s="286" t="s">
        <v>235</v>
      </c>
      <c r="C22" s="316"/>
      <c r="D22" s="183"/>
      <c r="E22" s="298"/>
      <c r="F22" s="316">
        <v>1</v>
      </c>
      <c r="G22" s="183">
        <v>4371500</v>
      </c>
      <c r="H22" s="299">
        <f>F22*G22/12*8</f>
        <v>2914333.3333333335</v>
      </c>
      <c r="I22" s="300"/>
      <c r="J22" s="174">
        <f t="shared" si="0"/>
        <v>2914333.3333333335</v>
      </c>
    </row>
    <row r="23" spans="1:10" s="36" customFormat="1" ht="16.5">
      <c r="A23" s="315" t="s">
        <v>236</v>
      </c>
      <c r="B23" s="286" t="s">
        <v>231</v>
      </c>
      <c r="C23" s="316">
        <v>12.7</v>
      </c>
      <c r="D23" s="183">
        <v>4419000</v>
      </c>
      <c r="E23" s="298">
        <f>C23*D23/12*4</f>
        <v>18707100</v>
      </c>
      <c r="F23" s="316">
        <v>12.9</v>
      </c>
      <c r="G23" s="183">
        <v>4371500</v>
      </c>
      <c r="H23" s="299">
        <f>F23*G23/12*4</f>
        <v>18797450</v>
      </c>
      <c r="I23" s="300">
        <v>18707100</v>
      </c>
      <c r="J23" s="174">
        <f t="shared" si="0"/>
        <v>90350</v>
      </c>
    </row>
    <row r="24" spans="1:10" s="36" customFormat="1" ht="51">
      <c r="A24" s="315" t="s">
        <v>237</v>
      </c>
      <c r="B24" s="286" t="s">
        <v>233</v>
      </c>
      <c r="C24" s="316">
        <v>8</v>
      </c>
      <c r="D24" s="183">
        <v>2205000</v>
      </c>
      <c r="E24" s="298">
        <f>C24*D24/12*4</f>
        <v>5880000</v>
      </c>
      <c r="F24" s="316">
        <v>8</v>
      </c>
      <c r="G24" s="183">
        <v>2205000</v>
      </c>
      <c r="H24" s="299">
        <f>F24*G24/12*4</f>
        <v>5880000</v>
      </c>
      <c r="I24" s="300">
        <v>5880000</v>
      </c>
      <c r="J24" s="174">
        <f t="shared" si="0"/>
        <v>0</v>
      </c>
    </row>
    <row r="25" spans="1:10" s="36" customFormat="1" ht="51">
      <c r="A25" s="315" t="s">
        <v>238</v>
      </c>
      <c r="B25" s="286" t="s">
        <v>235</v>
      </c>
      <c r="C25" s="316"/>
      <c r="D25" s="183"/>
      <c r="E25" s="298"/>
      <c r="F25" s="316">
        <v>1</v>
      </c>
      <c r="G25" s="183">
        <v>4371500</v>
      </c>
      <c r="H25" s="299">
        <f>F25*G25/12*4</f>
        <v>1457166.6666666667</v>
      </c>
      <c r="I25" s="300"/>
      <c r="J25" s="174">
        <f t="shared" si="0"/>
        <v>1457166.6666666667</v>
      </c>
    </row>
    <row r="26" spans="1:10" s="36" customFormat="1" ht="16.5">
      <c r="A26" s="317" t="s">
        <v>239</v>
      </c>
      <c r="B26" s="286" t="s">
        <v>240</v>
      </c>
      <c r="C26" s="297">
        <v>137</v>
      </c>
      <c r="D26" s="183">
        <v>81700</v>
      </c>
      <c r="E26" s="298">
        <f>(C26*D26)/12*8</f>
        <v>7461933.333333333</v>
      </c>
      <c r="F26" s="297">
        <v>137</v>
      </c>
      <c r="G26" s="183">
        <v>97400</v>
      </c>
      <c r="H26" s="299">
        <f>(F26*G26)/12*8</f>
        <v>8895866.666666666</v>
      </c>
      <c r="I26" s="300">
        <v>7461933</v>
      </c>
      <c r="J26" s="174">
        <f t="shared" si="0"/>
        <v>1433933.666666666</v>
      </c>
    </row>
    <row r="27" spans="1:10" s="36" customFormat="1" ht="16.5">
      <c r="A27" s="318" t="s">
        <v>241</v>
      </c>
      <c r="B27" s="306" t="s">
        <v>240</v>
      </c>
      <c r="C27" s="319">
        <v>137</v>
      </c>
      <c r="D27" s="183">
        <v>81700</v>
      </c>
      <c r="E27" s="308">
        <f>(C27*D27)/12*4</f>
        <v>3730966.6666666665</v>
      </c>
      <c r="F27" s="319">
        <v>137</v>
      </c>
      <c r="G27" s="183">
        <v>97400</v>
      </c>
      <c r="H27" s="309">
        <v>4447933</v>
      </c>
      <c r="I27" s="300">
        <v>3730967</v>
      </c>
      <c r="J27" s="174">
        <f t="shared" si="0"/>
        <v>716966</v>
      </c>
    </row>
    <row r="28" spans="1:10" s="36" customFormat="1" ht="25.5">
      <c r="A28" s="315" t="s">
        <v>242</v>
      </c>
      <c r="B28" s="306" t="s">
        <v>243</v>
      </c>
      <c r="C28" s="319">
        <v>4</v>
      </c>
      <c r="D28" s="183">
        <v>189000</v>
      </c>
      <c r="E28" s="308">
        <f>(C28*D28)/12*8</f>
        <v>504000</v>
      </c>
      <c r="F28" s="319">
        <v>4</v>
      </c>
      <c r="G28" s="183">
        <v>189000</v>
      </c>
      <c r="H28" s="309">
        <f>F28*G28</f>
        <v>756000</v>
      </c>
      <c r="I28" s="300">
        <v>756000</v>
      </c>
      <c r="J28" s="174">
        <f t="shared" si="0"/>
        <v>0</v>
      </c>
    </row>
    <row r="29" spans="1:10" s="36" customFormat="1" ht="50.25" customHeight="1">
      <c r="A29" s="320" t="s">
        <v>244</v>
      </c>
      <c r="B29" s="306" t="s">
        <v>245</v>
      </c>
      <c r="C29" s="319">
        <v>3</v>
      </c>
      <c r="D29" s="319">
        <v>401000</v>
      </c>
      <c r="E29" s="308">
        <f>C29*D29</f>
        <v>1203000</v>
      </c>
      <c r="F29" s="319">
        <v>4</v>
      </c>
      <c r="G29" s="319">
        <v>396700</v>
      </c>
      <c r="H29" s="309">
        <f>F29*G29</f>
        <v>1586800</v>
      </c>
      <c r="I29" s="300">
        <v>1203000</v>
      </c>
      <c r="J29" s="174">
        <f t="shared" si="0"/>
        <v>383800</v>
      </c>
    </row>
    <row r="30" spans="1:10" s="36" customFormat="1" ht="50.25" customHeight="1">
      <c r="A30" s="320" t="s">
        <v>246</v>
      </c>
      <c r="B30" s="306" t="s">
        <v>247</v>
      </c>
      <c r="C30" s="319">
        <v>1</v>
      </c>
      <c r="D30" s="319">
        <v>367584</v>
      </c>
      <c r="E30" s="308">
        <v>367584</v>
      </c>
      <c r="F30" s="319"/>
      <c r="G30" s="319"/>
      <c r="H30" s="309"/>
      <c r="I30" s="300">
        <v>367584</v>
      </c>
      <c r="J30" s="174">
        <f t="shared" si="0"/>
        <v>-367584</v>
      </c>
    </row>
    <row r="31" spans="1:10" s="36" customFormat="1" ht="50.25" customHeight="1">
      <c r="A31" s="320" t="s">
        <v>248</v>
      </c>
      <c r="B31" s="306" t="s">
        <v>249</v>
      </c>
      <c r="C31" s="319"/>
      <c r="D31" s="319"/>
      <c r="E31" s="308"/>
      <c r="F31" s="319">
        <v>4</v>
      </c>
      <c r="G31" s="319">
        <v>563000</v>
      </c>
      <c r="H31" s="309">
        <f>F31*G31</f>
        <v>2252000</v>
      </c>
      <c r="I31" s="300"/>
      <c r="J31" s="174">
        <f t="shared" si="0"/>
        <v>2252000</v>
      </c>
    </row>
    <row r="32" spans="1:10" s="36" customFormat="1" ht="16.5" thickBot="1">
      <c r="A32" s="184"/>
      <c r="B32" s="185" t="s">
        <v>2</v>
      </c>
      <c r="C32" s="186"/>
      <c r="D32" s="186"/>
      <c r="E32" s="187">
        <f>SUM(E20:E30)</f>
        <v>87617984</v>
      </c>
      <c r="F32" s="186"/>
      <c r="G32" s="186"/>
      <c r="H32" s="188">
        <f>SUM(H20:H31)</f>
        <v>96342449.66666669</v>
      </c>
      <c r="I32" s="189">
        <f>SUM(I20:I31)</f>
        <v>87869984</v>
      </c>
      <c r="J32" s="187">
        <f>SUM(J20:J31)</f>
        <v>8472465.666666666</v>
      </c>
    </row>
    <row r="33" spans="1:10" s="36" customFormat="1" ht="25.5">
      <c r="A33" s="321"/>
      <c r="B33" s="190" t="s">
        <v>250</v>
      </c>
      <c r="C33" s="311"/>
      <c r="D33" s="311"/>
      <c r="E33" s="312"/>
      <c r="F33" s="311"/>
      <c r="G33" s="311"/>
      <c r="H33" s="313"/>
      <c r="I33" s="314"/>
      <c r="J33" s="182">
        <f t="shared" si="0"/>
        <v>0</v>
      </c>
    </row>
    <row r="34" spans="1:10" s="36" customFormat="1" ht="16.5">
      <c r="A34" s="322" t="s">
        <v>251</v>
      </c>
      <c r="B34" s="323" t="s">
        <v>252</v>
      </c>
      <c r="C34" s="324"/>
      <c r="D34" s="324"/>
      <c r="E34" s="325">
        <v>46019000</v>
      </c>
      <c r="F34" s="324"/>
      <c r="G34" s="324"/>
      <c r="H34" s="326">
        <v>20434000</v>
      </c>
      <c r="I34" s="300">
        <v>46019000</v>
      </c>
      <c r="J34" s="174">
        <f t="shared" si="0"/>
        <v>-25585000</v>
      </c>
    </row>
    <row r="35" spans="1:10" s="36" customFormat="1" ht="16.5">
      <c r="A35" s="317" t="s">
        <v>253</v>
      </c>
      <c r="B35" s="306" t="s">
        <v>254</v>
      </c>
      <c r="C35" s="327">
        <v>7.59</v>
      </c>
      <c r="D35" s="319">
        <v>1900000</v>
      </c>
      <c r="E35" s="308">
        <f>C35*D35</f>
        <v>14421000</v>
      </c>
      <c r="F35" s="327">
        <v>8.16</v>
      </c>
      <c r="G35" s="319">
        <v>1900000</v>
      </c>
      <c r="H35" s="309">
        <f>F35*G35</f>
        <v>15504000</v>
      </c>
      <c r="I35" s="300">
        <v>14421000</v>
      </c>
      <c r="J35" s="174">
        <f t="shared" si="0"/>
        <v>1083000</v>
      </c>
    </row>
    <row r="36" spans="1:10" s="36" customFormat="1" ht="16.5">
      <c r="A36" s="317" t="s">
        <v>255</v>
      </c>
      <c r="B36" s="306" t="s">
        <v>256</v>
      </c>
      <c r="C36" s="328"/>
      <c r="D36" s="319"/>
      <c r="E36" s="308">
        <v>18725596</v>
      </c>
      <c r="F36" s="328"/>
      <c r="G36" s="319"/>
      <c r="H36" s="309">
        <v>20729032</v>
      </c>
      <c r="I36" s="329">
        <v>18725596</v>
      </c>
      <c r="J36" s="174">
        <f t="shared" si="0"/>
        <v>2003436</v>
      </c>
    </row>
    <row r="37" spans="1:10" s="36" customFormat="1" ht="25.5">
      <c r="A37" s="317" t="s">
        <v>257</v>
      </c>
      <c r="B37" s="306" t="s">
        <v>258</v>
      </c>
      <c r="C37" s="319">
        <v>570</v>
      </c>
      <c r="D37" s="319">
        <v>920</v>
      </c>
      <c r="E37" s="308">
        <f>C37*D37</f>
        <v>524400</v>
      </c>
      <c r="F37" s="319">
        <v>542</v>
      </c>
      <c r="G37" s="319">
        <v>315</v>
      </c>
      <c r="H37" s="309">
        <f>F37*G37</f>
        <v>170730</v>
      </c>
      <c r="I37" s="300">
        <v>524400</v>
      </c>
      <c r="J37" s="174">
        <f t="shared" si="0"/>
        <v>-353670</v>
      </c>
    </row>
    <row r="38" spans="1:10" s="36" customFormat="1" ht="38.25">
      <c r="A38" s="317" t="s">
        <v>259</v>
      </c>
      <c r="B38" s="306" t="s">
        <v>260</v>
      </c>
      <c r="C38" s="328"/>
      <c r="D38" s="319"/>
      <c r="E38" s="308">
        <f>C38*D38</f>
        <v>0</v>
      </c>
      <c r="F38" s="328"/>
      <c r="G38" s="319"/>
      <c r="H38" s="309">
        <f>F38*G38</f>
        <v>0</v>
      </c>
      <c r="I38" s="300"/>
      <c r="J38" s="174">
        <f t="shared" si="0"/>
        <v>0</v>
      </c>
    </row>
    <row r="39" spans="1:10" s="36" customFormat="1" ht="51">
      <c r="A39" s="317" t="s">
        <v>261</v>
      </c>
      <c r="B39" s="306" t="s">
        <v>262</v>
      </c>
      <c r="C39" s="330">
        <v>1.5</v>
      </c>
      <c r="D39" s="319">
        <v>4419000</v>
      </c>
      <c r="E39" s="308">
        <f>C39*D39</f>
        <v>6628500</v>
      </c>
      <c r="F39" s="330">
        <v>1.6</v>
      </c>
      <c r="G39" s="319">
        <v>4419000</v>
      </c>
      <c r="H39" s="309">
        <f>F39*G39</f>
        <v>7070400</v>
      </c>
      <c r="I39" s="300">
        <v>6628500</v>
      </c>
      <c r="J39" s="174">
        <f t="shared" si="0"/>
        <v>441900</v>
      </c>
    </row>
    <row r="40" spans="1:10" s="36" customFormat="1" ht="38.25">
      <c r="A40" s="317" t="s">
        <v>263</v>
      </c>
      <c r="B40" s="306" t="s">
        <v>264</v>
      </c>
      <c r="C40" s="330">
        <v>2.2</v>
      </c>
      <c r="D40" s="319">
        <v>2993000</v>
      </c>
      <c r="E40" s="308">
        <f>C40*D40</f>
        <v>6584600.000000001</v>
      </c>
      <c r="F40" s="330">
        <v>2.4</v>
      </c>
      <c r="G40" s="319">
        <v>2993000</v>
      </c>
      <c r="H40" s="309">
        <f>F40*G40</f>
        <v>7183200</v>
      </c>
      <c r="I40" s="300">
        <v>6584600</v>
      </c>
      <c r="J40" s="174">
        <f t="shared" si="0"/>
        <v>598600</v>
      </c>
    </row>
    <row r="41" spans="1:10" s="36" customFormat="1" ht="25.5">
      <c r="A41" s="317" t="s">
        <v>8</v>
      </c>
      <c r="B41" s="306" t="s">
        <v>265</v>
      </c>
      <c r="C41" s="331"/>
      <c r="D41" s="319"/>
      <c r="E41" s="308">
        <v>1760000</v>
      </c>
      <c r="F41" s="331"/>
      <c r="G41" s="319"/>
      <c r="H41" s="309">
        <v>1689000</v>
      </c>
      <c r="I41" s="329">
        <v>1760000</v>
      </c>
      <c r="J41" s="174">
        <f t="shared" si="0"/>
        <v>-71000</v>
      </c>
    </row>
    <row r="42" spans="1:10" s="36" customFormat="1" ht="16.5" thickBot="1">
      <c r="A42" s="191"/>
      <c r="B42" s="192" t="s">
        <v>2</v>
      </c>
      <c r="C42" s="193"/>
      <c r="D42" s="193"/>
      <c r="E42" s="194">
        <f>SUM(E34:E41)</f>
        <v>94663096</v>
      </c>
      <c r="F42" s="193"/>
      <c r="G42" s="193"/>
      <c r="H42" s="195">
        <f>SUM(H34:H41)</f>
        <v>72780362</v>
      </c>
      <c r="I42" s="196">
        <f>SUM(I34:I41)</f>
        <v>94663096</v>
      </c>
      <c r="J42" s="194">
        <f>SUM(J34:J41)</f>
        <v>-21882734</v>
      </c>
    </row>
    <row r="43" spans="1:10" s="36" customFormat="1" ht="16.5">
      <c r="A43" s="332"/>
      <c r="B43" s="197" t="s">
        <v>266</v>
      </c>
      <c r="C43" s="333"/>
      <c r="D43" s="333"/>
      <c r="E43" s="334"/>
      <c r="F43" s="324"/>
      <c r="G43" s="324"/>
      <c r="H43" s="335"/>
      <c r="I43" s="335"/>
      <c r="J43" s="198">
        <f t="shared" si="0"/>
        <v>0</v>
      </c>
    </row>
    <row r="44" spans="1:10" s="3" customFormat="1" ht="16.5">
      <c r="A44" s="322" t="s">
        <v>267</v>
      </c>
      <c r="B44" s="323" t="s">
        <v>268</v>
      </c>
      <c r="C44" s="324">
        <v>5085</v>
      </c>
      <c r="D44" s="324">
        <v>1210</v>
      </c>
      <c r="E44" s="325">
        <f>C44*D44</f>
        <v>6152850</v>
      </c>
      <c r="F44" s="324">
        <v>5015</v>
      </c>
      <c r="G44" s="324">
        <v>1210</v>
      </c>
      <c r="H44" s="326">
        <f>F44*G44</f>
        <v>6068150</v>
      </c>
      <c r="I44" s="300">
        <v>6152850</v>
      </c>
      <c r="J44" s="174">
        <f t="shared" si="0"/>
        <v>-84700</v>
      </c>
    </row>
    <row r="45" spans="1:10" s="3" customFormat="1" ht="16.5">
      <c r="A45" s="332" t="s">
        <v>269</v>
      </c>
      <c r="B45" s="336" t="s">
        <v>270</v>
      </c>
      <c r="C45" s="333"/>
      <c r="D45" s="333"/>
      <c r="E45" s="337"/>
      <c r="F45" s="333"/>
      <c r="G45" s="333"/>
      <c r="H45" s="338"/>
      <c r="I45" s="339"/>
      <c r="J45" s="174">
        <f t="shared" si="0"/>
        <v>0</v>
      </c>
    </row>
    <row r="46" spans="1:10" s="3" customFormat="1" ht="16.5" thickBot="1">
      <c r="A46" s="199"/>
      <c r="B46" s="200" t="s">
        <v>2</v>
      </c>
      <c r="C46" s="201"/>
      <c r="D46" s="201"/>
      <c r="E46" s="202">
        <f>SUM(E44:E45)</f>
        <v>6152850</v>
      </c>
      <c r="F46" s="201"/>
      <c r="G46" s="201"/>
      <c r="H46" s="203">
        <f>SUM(H44:H45)</f>
        <v>6068150</v>
      </c>
      <c r="I46" s="204">
        <f>SUM(I44:I45)</f>
        <v>6152850</v>
      </c>
      <c r="J46" s="202">
        <f>SUM(J44:J45)</f>
        <v>-84700</v>
      </c>
    </row>
    <row r="47" spans="1:10" s="211" customFormat="1" ht="30.75" customHeight="1" thickBot="1">
      <c r="A47" s="205"/>
      <c r="B47" s="206" t="s">
        <v>271</v>
      </c>
      <c r="C47" s="207"/>
      <c r="D47" s="207"/>
      <c r="E47" s="208">
        <f>E18+E32+E42+E46</f>
        <v>339202198</v>
      </c>
      <c r="F47" s="207"/>
      <c r="G47" s="207"/>
      <c r="H47" s="209">
        <f>H18+H32+H42+H46</f>
        <v>313332971.6666667</v>
      </c>
      <c r="I47" s="210">
        <f>I18+I32+I42+I46</f>
        <v>339454198</v>
      </c>
      <c r="J47" s="208">
        <f>J18+J32+J42+J46</f>
        <v>-26121226.333333336</v>
      </c>
    </row>
    <row r="48" spans="2:9" s="3" customFormat="1" ht="12.75">
      <c r="B48" s="340" t="s">
        <v>272</v>
      </c>
      <c r="C48" s="341"/>
      <c r="D48" s="341"/>
      <c r="E48" s="341"/>
      <c r="F48" s="341"/>
      <c r="G48" s="341"/>
      <c r="H48" s="341"/>
      <c r="I48" s="341"/>
    </row>
    <row r="49" spans="2:9" s="3" customFormat="1" ht="12.75">
      <c r="B49" s="340"/>
      <c r="C49" s="341"/>
      <c r="D49" s="341"/>
      <c r="E49" s="340"/>
      <c r="F49" s="341"/>
      <c r="G49" s="341"/>
      <c r="H49" s="340"/>
      <c r="I49" s="340"/>
    </row>
    <row r="50" spans="2:9" s="3" customFormat="1" ht="12.75">
      <c r="B50" s="340"/>
      <c r="C50" s="341"/>
      <c r="D50" s="341"/>
      <c r="E50" s="340"/>
      <c r="F50" s="341"/>
      <c r="G50" s="341"/>
      <c r="H50" s="340"/>
      <c r="I50" s="340"/>
    </row>
    <row r="51" spans="2:9" ht="23.25" customHeight="1">
      <c r="B51"/>
      <c r="C51" s="212"/>
      <c r="D51" s="212"/>
      <c r="E51"/>
      <c r="F51" s="212"/>
      <c r="G51" s="212"/>
      <c r="H51"/>
      <c r="I51"/>
    </row>
    <row r="52" spans="2:9" ht="12.75">
      <c r="B52"/>
      <c r="C52" s="212"/>
      <c r="D52" s="212"/>
      <c r="E52"/>
      <c r="F52" s="212"/>
      <c r="G52" s="212"/>
      <c r="H52"/>
      <c r="I52"/>
    </row>
    <row r="53" spans="2:9" ht="12.75">
      <c r="B53"/>
      <c r="C53" s="212"/>
      <c r="D53" s="212"/>
      <c r="E53"/>
      <c r="F53" s="212"/>
      <c r="G53" s="212"/>
      <c r="H53"/>
      <c r="I53"/>
    </row>
    <row r="54" spans="2:9" ht="12.75">
      <c r="B54"/>
      <c r="C54" s="212"/>
      <c r="D54" s="212"/>
      <c r="E54"/>
      <c r="F54" s="212"/>
      <c r="G54" s="212"/>
      <c r="H54"/>
      <c r="I54"/>
    </row>
    <row r="55" spans="2:9" ht="12.75">
      <c r="B55"/>
      <c r="C55" s="212"/>
      <c r="D55" s="212"/>
      <c r="E55"/>
      <c r="F55" s="212"/>
      <c r="G55" s="212"/>
      <c r="H55"/>
      <c r="I55"/>
    </row>
    <row r="56" spans="2:9" ht="12.75">
      <c r="B56"/>
      <c r="C56" s="212"/>
      <c r="D56" s="212"/>
      <c r="E56"/>
      <c r="F56" s="212"/>
      <c r="G56" s="212"/>
      <c r="H56"/>
      <c r="I56"/>
    </row>
    <row r="57" spans="2:9" ht="12.75">
      <c r="B57"/>
      <c r="C57" s="212"/>
      <c r="D57" s="212"/>
      <c r="E57"/>
      <c r="F57" s="212"/>
      <c r="G57" s="212"/>
      <c r="H57"/>
      <c r="I57"/>
    </row>
    <row r="58" spans="2:9" ht="12.75">
      <c r="B58"/>
      <c r="C58" s="212"/>
      <c r="D58" s="212"/>
      <c r="E58"/>
      <c r="F58" s="212"/>
      <c r="G58" s="212"/>
      <c r="H58"/>
      <c r="I58"/>
    </row>
    <row r="59" spans="2:9" ht="12.75">
      <c r="B59"/>
      <c r="C59" s="212"/>
      <c r="D59" s="212"/>
      <c r="E59"/>
      <c r="F59" s="212"/>
      <c r="G59" s="212"/>
      <c r="H59"/>
      <c r="I59"/>
    </row>
    <row r="60" spans="2:9" ht="12.75">
      <c r="B60"/>
      <c r="C60" s="212"/>
      <c r="D60" s="212"/>
      <c r="E60"/>
      <c r="F60" s="212"/>
      <c r="G60" s="212"/>
      <c r="H60"/>
      <c r="I60"/>
    </row>
    <row r="61" spans="2:9" ht="12.75">
      <c r="B61"/>
      <c r="C61" s="212"/>
      <c r="D61" s="212"/>
      <c r="E61"/>
      <c r="F61" s="212"/>
      <c r="G61" s="212"/>
      <c r="H61"/>
      <c r="I61"/>
    </row>
    <row r="62" spans="2:9" ht="12.75">
      <c r="B62"/>
      <c r="C62" s="212"/>
      <c r="D62" s="212"/>
      <c r="E62"/>
      <c r="F62" s="212"/>
      <c r="G62" s="212"/>
      <c r="H62"/>
      <c r="I62"/>
    </row>
  </sheetData>
  <sheetProtection/>
  <mergeCells count="3">
    <mergeCell ref="A1:J1"/>
    <mergeCell ref="A2:B3"/>
    <mergeCell ref="J2:J3"/>
  </mergeCells>
  <printOptions/>
  <pageMargins left="0.7" right="0.7" top="0.75" bottom="0.75" header="0.3" footer="0.3"/>
  <pageSetup horizontalDpi="600" verticalDpi="600" orientation="portrait" paperSize="9" scale="70" r:id="rId1"/>
  <headerFooter>
    <oddHeader>&amp;L12. melléklet a 2/2019. (II.22.)  Önk. rendelethez, Ft-ban</oddHeader>
  </headerFooter>
  <rowBreaks count="1" manualBreakCount="1">
    <brk id="3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view="pageLayout" workbookViewId="0" topLeftCell="A1">
      <selection activeCell="G28" sqref="G28"/>
    </sheetView>
  </sheetViews>
  <sheetFormatPr defaultColWidth="9.140625" defaultRowHeight="12.75"/>
  <cols>
    <col min="1" max="1" width="5.57421875" style="0" customWidth="1"/>
    <col min="2" max="2" width="30.421875" style="8" customWidth="1"/>
    <col min="3" max="3" width="13.421875" style="0" customWidth="1"/>
    <col min="4" max="4" width="11.00390625" style="0" customWidth="1"/>
    <col min="5" max="5" width="15.00390625" style="0" customWidth="1"/>
    <col min="6" max="6" width="13.28125" style="0" customWidth="1"/>
  </cols>
  <sheetData>
    <row r="1" spans="1:6" ht="15.75">
      <c r="A1" s="500" t="s">
        <v>416</v>
      </c>
      <c r="B1" s="500"/>
      <c r="C1" s="500"/>
      <c r="D1" s="500"/>
      <c r="E1" s="500"/>
      <c r="F1" s="500"/>
    </row>
    <row r="2" spans="1:6" s="257" customFormat="1" ht="48">
      <c r="A2" s="342" t="s">
        <v>378</v>
      </c>
      <c r="B2" s="343" t="s">
        <v>91</v>
      </c>
      <c r="C2" s="343" t="s">
        <v>102</v>
      </c>
      <c r="D2" s="343" t="s">
        <v>379</v>
      </c>
      <c r="E2" s="343" t="s">
        <v>380</v>
      </c>
      <c r="F2" s="344" t="s">
        <v>2</v>
      </c>
    </row>
    <row r="3" spans="1:6" ht="12.75">
      <c r="A3" s="225" t="s">
        <v>70</v>
      </c>
      <c r="B3" s="20" t="s">
        <v>103</v>
      </c>
      <c r="C3" s="287">
        <v>59453</v>
      </c>
      <c r="D3" s="287">
        <v>103592</v>
      </c>
      <c r="E3" s="287">
        <v>9296</v>
      </c>
      <c r="F3" s="91">
        <f aca="true" t="shared" si="0" ref="F3:F23">SUM(C3:E3)</f>
        <v>172341</v>
      </c>
    </row>
    <row r="4" spans="1:6" ht="12.75">
      <c r="A4" s="225" t="s">
        <v>72</v>
      </c>
      <c r="B4" s="20" t="s">
        <v>104</v>
      </c>
      <c r="C4" s="287">
        <v>10621</v>
      </c>
      <c r="D4" s="287">
        <v>23289</v>
      </c>
      <c r="E4" s="287">
        <v>1832</v>
      </c>
      <c r="F4" s="91">
        <f t="shared" si="0"/>
        <v>35742</v>
      </c>
    </row>
    <row r="5" spans="1:6" ht="12.75">
      <c r="A5" s="225" t="s">
        <v>73</v>
      </c>
      <c r="B5" s="20" t="s">
        <v>0</v>
      </c>
      <c r="C5" s="287">
        <v>273904</v>
      </c>
      <c r="D5" s="240">
        <v>11269</v>
      </c>
      <c r="E5" s="287">
        <v>26379</v>
      </c>
      <c r="F5" s="91">
        <f t="shared" si="0"/>
        <v>311552</v>
      </c>
    </row>
    <row r="6" spans="1:6" ht="12.75">
      <c r="A6" s="225" t="s">
        <v>74</v>
      </c>
      <c r="B6" s="20" t="s">
        <v>105</v>
      </c>
      <c r="C6" s="287">
        <v>24044</v>
      </c>
      <c r="D6" s="240"/>
      <c r="E6" s="287"/>
      <c r="F6" s="91">
        <f t="shared" si="0"/>
        <v>24044</v>
      </c>
    </row>
    <row r="7" spans="1:6" ht="12.75">
      <c r="A7" s="225" t="s">
        <v>75</v>
      </c>
      <c r="B7" s="20" t="s">
        <v>80</v>
      </c>
      <c r="C7" s="287">
        <v>396937</v>
      </c>
      <c r="D7" s="240"/>
      <c r="E7" s="287"/>
      <c r="F7" s="91">
        <f t="shared" si="0"/>
        <v>396937</v>
      </c>
    </row>
    <row r="8" spans="1:6" ht="12.75">
      <c r="A8" s="225" t="s">
        <v>76</v>
      </c>
      <c r="B8" s="20" t="s">
        <v>381</v>
      </c>
      <c r="C8" s="287">
        <v>872013</v>
      </c>
      <c r="D8" s="240"/>
      <c r="E8" s="287">
        <v>1023</v>
      </c>
      <c r="F8" s="91">
        <f t="shared" si="0"/>
        <v>873036</v>
      </c>
    </row>
    <row r="9" spans="1:6" ht="12.75">
      <c r="A9" s="225" t="s">
        <v>77</v>
      </c>
      <c r="B9" s="20" t="s">
        <v>21</v>
      </c>
      <c r="C9" s="287">
        <v>256916</v>
      </c>
      <c r="D9" s="240"/>
      <c r="E9" s="287"/>
      <c r="F9" s="91">
        <f t="shared" si="0"/>
        <v>256916</v>
      </c>
    </row>
    <row r="10" spans="1:6" ht="12.75">
      <c r="A10" s="225" t="s">
        <v>78</v>
      </c>
      <c r="B10" s="20" t="s">
        <v>88</v>
      </c>
      <c r="C10" s="287">
        <v>729</v>
      </c>
      <c r="D10" s="240"/>
      <c r="E10" s="287"/>
      <c r="F10" s="91">
        <f t="shared" si="0"/>
        <v>729</v>
      </c>
    </row>
    <row r="11" spans="1:6" ht="12.75">
      <c r="A11" s="345" t="s">
        <v>118</v>
      </c>
      <c r="B11" s="346" t="s">
        <v>117</v>
      </c>
      <c r="C11" s="287">
        <v>23247</v>
      </c>
      <c r="D11" s="240"/>
      <c r="E11" s="287"/>
      <c r="F11" s="91">
        <f t="shared" si="0"/>
        <v>23247</v>
      </c>
    </row>
    <row r="12" spans="1:6" ht="12.75">
      <c r="A12" s="347"/>
      <c r="B12" s="348" t="s">
        <v>382</v>
      </c>
      <c r="C12" s="349"/>
      <c r="D12" s="350"/>
      <c r="E12" s="349"/>
      <c r="F12" s="101">
        <f t="shared" si="0"/>
        <v>0</v>
      </c>
    </row>
    <row r="13" spans="1:6" ht="12.75">
      <c r="A13" s="501" t="s">
        <v>383</v>
      </c>
      <c r="B13" s="502"/>
      <c r="C13" s="351">
        <f>SUM(C3:C12)</f>
        <v>1917864</v>
      </c>
      <c r="D13" s="351">
        <f>SUM(D3:D10)</f>
        <v>138150</v>
      </c>
      <c r="E13" s="351">
        <f>SUM(E3:E10)</f>
        <v>38530</v>
      </c>
      <c r="F13" s="351">
        <f t="shared" si="0"/>
        <v>2094544</v>
      </c>
    </row>
    <row r="14" spans="1:6" ht="25.5">
      <c r="A14" s="1" t="s">
        <v>33</v>
      </c>
      <c r="B14" s="19" t="s">
        <v>34</v>
      </c>
      <c r="C14" s="287">
        <v>392645</v>
      </c>
      <c r="D14" s="287">
        <v>6506</v>
      </c>
      <c r="E14" s="287">
        <v>13980</v>
      </c>
      <c r="F14" s="91">
        <f t="shared" si="0"/>
        <v>413131</v>
      </c>
    </row>
    <row r="15" spans="1:6" ht="25.5">
      <c r="A15" s="1" t="s">
        <v>36</v>
      </c>
      <c r="B15" s="19" t="s">
        <v>35</v>
      </c>
      <c r="C15" s="287">
        <v>10500</v>
      </c>
      <c r="D15" s="287"/>
      <c r="E15" s="287"/>
      <c r="F15" s="91">
        <f t="shared" si="0"/>
        <v>10500</v>
      </c>
    </row>
    <row r="16" spans="1:6" ht="12.75">
      <c r="A16" s="1" t="s">
        <v>39</v>
      </c>
      <c r="B16" s="19" t="s">
        <v>40</v>
      </c>
      <c r="C16" s="287">
        <v>182700</v>
      </c>
      <c r="D16" s="287"/>
      <c r="E16" s="287"/>
      <c r="F16" s="91">
        <f t="shared" si="0"/>
        <v>182700</v>
      </c>
    </row>
    <row r="17" spans="1:6" ht="12.75">
      <c r="A17" s="1" t="s">
        <v>41</v>
      </c>
      <c r="B17" s="19" t="s">
        <v>42</v>
      </c>
      <c r="C17" s="287">
        <v>146110</v>
      </c>
      <c r="D17" s="287">
        <v>254</v>
      </c>
      <c r="E17" s="287">
        <v>2391</v>
      </c>
      <c r="F17" s="91">
        <f t="shared" si="0"/>
        <v>148755</v>
      </c>
    </row>
    <row r="18" spans="1:6" ht="12.75">
      <c r="A18" s="1" t="s">
        <v>45</v>
      </c>
      <c r="B18" s="19" t="s">
        <v>46</v>
      </c>
      <c r="C18" s="287"/>
      <c r="D18" s="287"/>
      <c r="E18" s="287"/>
      <c r="F18" s="91">
        <f t="shared" si="0"/>
        <v>0</v>
      </c>
    </row>
    <row r="19" spans="1:6" ht="25.5">
      <c r="A19" s="1" t="s">
        <v>47</v>
      </c>
      <c r="B19" s="19" t="s">
        <v>48</v>
      </c>
      <c r="C19" s="287">
        <v>1014</v>
      </c>
      <c r="D19" s="287"/>
      <c r="E19" s="287"/>
      <c r="F19" s="91">
        <f t="shared" si="0"/>
        <v>1014</v>
      </c>
    </row>
    <row r="20" spans="1:6" ht="25.5">
      <c r="A20" s="1" t="s">
        <v>51</v>
      </c>
      <c r="B20" s="19" t="s">
        <v>52</v>
      </c>
      <c r="C20" s="287">
        <v>34555</v>
      </c>
      <c r="D20" s="287"/>
      <c r="E20" s="287"/>
      <c r="F20" s="91">
        <f t="shared" si="0"/>
        <v>34555</v>
      </c>
    </row>
    <row r="21" spans="1:6" ht="12.75">
      <c r="A21" s="1" t="s">
        <v>55</v>
      </c>
      <c r="B21" s="20" t="s">
        <v>56</v>
      </c>
      <c r="C21" s="287">
        <v>1303889</v>
      </c>
      <c r="D21" s="287"/>
      <c r="E21" s="287"/>
      <c r="F21" s="91">
        <f t="shared" si="0"/>
        <v>1303889</v>
      </c>
    </row>
    <row r="22" spans="1:6" ht="12.75">
      <c r="A22" s="503" t="s">
        <v>384</v>
      </c>
      <c r="B22" s="503"/>
      <c r="C22" s="351">
        <f>SUM(C14:C21)</f>
        <v>2071413</v>
      </c>
      <c r="D22" s="351">
        <f>SUM(D14:D21)</f>
        <v>6760</v>
      </c>
      <c r="E22" s="351">
        <f>SUM(E14:E21)</f>
        <v>16371</v>
      </c>
      <c r="F22" s="351">
        <f t="shared" si="0"/>
        <v>2094544</v>
      </c>
    </row>
    <row r="23" spans="1:6" ht="12.75">
      <c r="A23" s="117"/>
      <c r="B23" s="121" t="s">
        <v>385</v>
      </c>
      <c r="C23" s="101"/>
      <c r="D23" s="101">
        <f>D13-D22</f>
        <v>131390</v>
      </c>
      <c r="E23" s="101">
        <f>E13-E22</f>
        <v>22159</v>
      </c>
      <c r="F23" s="101">
        <f t="shared" si="0"/>
        <v>153549</v>
      </c>
    </row>
    <row r="24" spans="1:6" ht="12.75">
      <c r="A24" s="1"/>
      <c r="B24" s="20" t="s">
        <v>386</v>
      </c>
      <c r="C24" s="287"/>
      <c r="D24" s="287">
        <v>102737</v>
      </c>
      <c r="E24" s="287">
        <v>6068</v>
      </c>
      <c r="F24" s="91">
        <f>SUM(C24:E24)</f>
        <v>108805</v>
      </c>
    </row>
    <row r="25" spans="1:6" ht="25.5">
      <c r="A25" s="1"/>
      <c r="B25" s="20" t="s">
        <v>387</v>
      </c>
      <c r="C25" s="287"/>
      <c r="D25" s="287">
        <f>D23-D24</f>
        <v>28653</v>
      </c>
      <c r="E25" s="287">
        <f>E23-E24</f>
        <v>16091</v>
      </c>
      <c r="F25" s="91">
        <f>SUM(C25:E25)</f>
        <v>44744</v>
      </c>
    </row>
  </sheetData>
  <sheetProtection/>
  <mergeCells count="3">
    <mergeCell ref="A1:F1"/>
    <mergeCell ref="A13:B13"/>
    <mergeCell ref="A22:B22"/>
  </mergeCells>
  <printOptions/>
  <pageMargins left="0.7" right="0.7" top="0.75" bottom="0.75" header="0.3" footer="0.3"/>
  <pageSetup horizontalDpi="600" verticalDpi="600" orientation="portrait" paperSize="9" r:id="rId1"/>
  <headerFooter>
    <oddHeader>&amp;L13. melléklet a 2/2019. (II.22.) Önk.rendelethez, 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N22"/>
  <sheetViews>
    <sheetView view="pageLayout" workbookViewId="0" topLeftCell="A1">
      <selection activeCell="M6" sqref="M6"/>
    </sheetView>
  </sheetViews>
  <sheetFormatPr defaultColWidth="9.140625" defaultRowHeight="12.75"/>
  <cols>
    <col min="1" max="1" width="22.28125" style="0" customWidth="1"/>
  </cols>
  <sheetData>
    <row r="1" spans="1:14" ht="18">
      <c r="A1" s="480" t="s">
        <v>191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</row>
    <row r="2" spans="1:14" ht="18">
      <c r="A2" s="505" t="s">
        <v>415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12.75">
      <c r="A3" s="282" t="s">
        <v>91</v>
      </c>
      <c r="B3" s="283" t="s">
        <v>353</v>
      </c>
      <c r="C3" s="283" t="s">
        <v>354</v>
      </c>
      <c r="D3" s="283" t="s">
        <v>355</v>
      </c>
      <c r="E3" s="283" t="s">
        <v>388</v>
      </c>
      <c r="F3" s="283" t="s">
        <v>357</v>
      </c>
      <c r="G3" s="283" t="s">
        <v>358</v>
      </c>
      <c r="H3" s="283" t="s">
        <v>359</v>
      </c>
      <c r="I3" s="283" t="s">
        <v>360</v>
      </c>
      <c r="J3" s="283" t="s">
        <v>361</v>
      </c>
      <c r="K3" s="283" t="s">
        <v>389</v>
      </c>
      <c r="L3" s="283" t="s">
        <v>363</v>
      </c>
      <c r="M3" s="283" t="s">
        <v>364</v>
      </c>
      <c r="N3" s="283" t="s">
        <v>2</v>
      </c>
    </row>
    <row r="4" spans="1:14" ht="12.75">
      <c r="A4" s="288" t="s">
        <v>273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5"/>
    </row>
    <row r="5" spans="1:14" ht="24.75" customHeight="1">
      <c r="A5" s="19" t="s">
        <v>390</v>
      </c>
      <c r="B5" s="2">
        <v>34178</v>
      </c>
      <c r="C5" s="2">
        <v>34178</v>
      </c>
      <c r="D5" s="2">
        <v>34178</v>
      </c>
      <c r="E5" s="2">
        <v>34178</v>
      </c>
      <c r="F5" s="2">
        <v>34178</v>
      </c>
      <c r="G5" s="2">
        <v>34178</v>
      </c>
      <c r="H5" s="2">
        <v>34178</v>
      </c>
      <c r="I5" s="2">
        <v>34178</v>
      </c>
      <c r="J5" s="2">
        <v>34178</v>
      </c>
      <c r="K5" s="2">
        <v>34178</v>
      </c>
      <c r="L5" s="2">
        <v>34178</v>
      </c>
      <c r="M5" s="2">
        <v>34173</v>
      </c>
      <c r="N5" s="35">
        <f aca="true" t="shared" si="0" ref="N5:N10">SUM(B5:M5)</f>
        <v>410131</v>
      </c>
    </row>
    <row r="6" spans="1:14" ht="24.75" customHeight="1">
      <c r="A6" s="19" t="s">
        <v>391</v>
      </c>
      <c r="B6" s="2">
        <v>5380</v>
      </c>
      <c r="C6" s="2">
        <v>5380</v>
      </c>
      <c r="D6" s="2">
        <v>63000</v>
      </c>
      <c r="E6" s="2">
        <v>6000</v>
      </c>
      <c r="F6" s="2">
        <v>5380</v>
      </c>
      <c r="G6" s="2">
        <v>5380</v>
      </c>
      <c r="H6" s="2">
        <v>5045</v>
      </c>
      <c r="I6" s="2">
        <v>4059</v>
      </c>
      <c r="J6" s="2">
        <v>60000</v>
      </c>
      <c r="K6" s="2">
        <v>6000</v>
      </c>
      <c r="L6" s="2">
        <v>5380</v>
      </c>
      <c r="M6" s="2">
        <v>14696</v>
      </c>
      <c r="N6" s="35">
        <f t="shared" si="0"/>
        <v>185700</v>
      </c>
    </row>
    <row r="7" spans="1:14" ht="24.75" customHeight="1">
      <c r="A7" s="19" t="s">
        <v>392</v>
      </c>
      <c r="B7" s="2">
        <v>12396</v>
      </c>
      <c r="C7" s="2">
        <v>12396</v>
      </c>
      <c r="D7" s="2">
        <v>12396</v>
      </c>
      <c r="E7" s="2">
        <v>12396</v>
      </c>
      <c r="F7" s="2">
        <v>12396</v>
      </c>
      <c r="G7" s="2">
        <v>12396</v>
      </c>
      <c r="H7" s="2">
        <v>12396</v>
      </c>
      <c r="I7" s="2">
        <v>12396</v>
      </c>
      <c r="J7" s="2">
        <v>12396</v>
      </c>
      <c r="K7" s="2">
        <v>12396</v>
      </c>
      <c r="L7" s="2">
        <v>12396</v>
      </c>
      <c r="M7" s="2">
        <v>12399</v>
      </c>
      <c r="N7" s="35">
        <f t="shared" si="0"/>
        <v>148755</v>
      </c>
    </row>
    <row r="8" spans="1:14" ht="24.75" customHeight="1">
      <c r="A8" s="19" t="s">
        <v>393</v>
      </c>
      <c r="B8" s="2"/>
      <c r="C8" s="2"/>
      <c r="D8" s="2">
        <v>11518</v>
      </c>
      <c r="E8" s="2">
        <v>11518</v>
      </c>
      <c r="F8" s="2">
        <v>11519</v>
      </c>
      <c r="G8" s="2"/>
      <c r="H8" s="2"/>
      <c r="I8" s="2"/>
      <c r="J8" s="2"/>
      <c r="K8" s="2"/>
      <c r="L8" s="2"/>
      <c r="M8" s="2"/>
      <c r="N8" s="35">
        <f t="shared" si="0"/>
        <v>34555</v>
      </c>
    </row>
    <row r="9" spans="1:14" ht="24.75" customHeight="1">
      <c r="A9" s="19" t="s">
        <v>394</v>
      </c>
      <c r="B9" s="2">
        <v>85</v>
      </c>
      <c r="C9" s="2">
        <v>85</v>
      </c>
      <c r="D9" s="2">
        <v>85</v>
      </c>
      <c r="E9" s="2">
        <v>85</v>
      </c>
      <c r="F9" s="2">
        <v>85</v>
      </c>
      <c r="G9" s="2">
        <v>85</v>
      </c>
      <c r="H9" s="2">
        <v>85</v>
      </c>
      <c r="I9" s="2">
        <v>85</v>
      </c>
      <c r="J9" s="2">
        <v>85</v>
      </c>
      <c r="K9" s="2">
        <v>85</v>
      </c>
      <c r="L9" s="2">
        <v>85</v>
      </c>
      <c r="M9" s="2">
        <v>79</v>
      </c>
      <c r="N9" s="35">
        <f t="shared" si="0"/>
        <v>1014</v>
      </c>
    </row>
    <row r="10" spans="1:14" ht="24.75" customHeight="1">
      <c r="A10" s="19" t="s">
        <v>395</v>
      </c>
      <c r="B10" s="2">
        <v>1303889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5">
        <f t="shared" si="0"/>
        <v>1303889</v>
      </c>
    </row>
    <row r="11" spans="1:14" ht="24.75" customHeight="1">
      <c r="A11" s="19" t="s">
        <v>396</v>
      </c>
      <c r="B11" s="2"/>
      <c r="C11" s="2"/>
      <c r="D11" s="2">
        <v>10500</v>
      </c>
      <c r="E11" s="2"/>
      <c r="F11" s="2"/>
      <c r="G11" s="2"/>
      <c r="H11" s="2"/>
      <c r="I11" s="2"/>
      <c r="J11" s="2"/>
      <c r="K11" s="2"/>
      <c r="L11" s="2"/>
      <c r="M11" s="2"/>
      <c r="N11" s="35">
        <f>SUM(B11:M11)</f>
        <v>10500</v>
      </c>
    </row>
    <row r="12" spans="1:14" ht="24.75" customHeight="1">
      <c r="A12" s="121" t="s">
        <v>397</v>
      </c>
      <c r="B12" s="118">
        <f aca="true" t="shared" si="1" ref="B12:N12">SUM(B5:B11)</f>
        <v>1355928</v>
      </c>
      <c r="C12" s="118">
        <f t="shared" si="1"/>
        <v>52039</v>
      </c>
      <c r="D12" s="118">
        <f t="shared" si="1"/>
        <v>131677</v>
      </c>
      <c r="E12" s="118">
        <f t="shared" si="1"/>
        <v>64177</v>
      </c>
      <c r="F12" s="118">
        <f t="shared" si="1"/>
        <v>63558</v>
      </c>
      <c r="G12" s="118">
        <f t="shared" si="1"/>
        <v>52039</v>
      </c>
      <c r="H12" s="118">
        <f t="shared" si="1"/>
        <v>51704</v>
      </c>
      <c r="I12" s="118">
        <f t="shared" si="1"/>
        <v>50718</v>
      </c>
      <c r="J12" s="118">
        <f t="shared" si="1"/>
        <v>106659</v>
      </c>
      <c r="K12" s="118">
        <f t="shared" si="1"/>
        <v>52659</v>
      </c>
      <c r="L12" s="118">
        <f t="shared" si="1"/>
        <v>52039</v>
      </c>
      <c r="M12" s="118">
        <f t="shared" si="1"/>
        <v>61347</v>
      </c>
      <c r="N12" s="118">
        <f t="shared" si="1"/>
        <v>2094544</v>
      </c>
    </row>
    <row r="13" spans="1:14" ht="24.75" customHeight="1">
      <c r="A13" s="288" t="s">
        <v>279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5"/>
    </row>
    <row r="14" spans="1:14" ht="24.75" customHeight="1">
      <c r="A14" s="19" t="s">
        <v>398</v>
      </c>
      <c r="B14" s="2">
        <v>78385</v>
      </c>
      <c r="C14" s="2">
        <v>78385</v>
      </c>
      <c r="D14" s="2">
        <v>78385</v>
      </c>
      <c r="E14" s="2">
        <v>78385</v>
      </c>
      <c r="F14" s="2">
        <v>78385</v>
      </c>
      <c r="G14" s="2">
        <v>78385</v>
      </c>
      <c r="H14" s="2">
        <v>78385</v>
      </c>
      <c r="I14" s="2">
        <v>78385</v>
      </c>
      <c r="J14" s="2">
        <v>78385</v>
      </c>
      <c r="K14" s="2">
        <v>78385</v>
      </c>
      <c r="L14" s="2">
        <v>78385</v>
      </c>
      <c r="M14" s="2">
        <v>78381</v>
      </c>
      <c r="N14" s="35">
        <f aca="true" t="shared" si="2" ref="N14:N19">SUM(B14:M14)</f>
        <v>940616</v>
      </c>
    </row>
    <row r="15" spans="1:14" ht="24.75" customHeight="1">
      <c r="A15" s="19" t="s">
        <v>399</v>
      </c>
      <c r="B15" s="2">
        <v>12609</v>
      </c>
      <c r="C15" s="2">
        <v>12609</v>
      </c>
      <c r="D15" s="2">
        <v>12609</v>
      </c>
      <c r="E15" s="2">
        <v>12609</v>
      </c>
      <c r="F15" s="2">
        <v>12609</v>
      </c>
      <c r="G15" s="2">
        <v>12609</v>
      </c>
      <c r="H15" s="2">
        <v>12609</v>
      </c>
      <c r="I15" s="2">
        <v>12609</v>
      </c>
      <c r="J15" s="2">
        <v>12609</v>
      </c>
      <c r="K15" s="2">
        <v>12609</v>
      </c>
      <c r="L15" s="2">
        <v>12609</v>
      </c>
      <c r="M15" s="2">
        <v>12614</v>
      </c>
      <c r="N15" s="35">
        <f t="shared" si="2"/>
        <v>151313</v>
      </c>
    </row>
    <row r="16" spans="1:14" ht="24.75" customHeight="1">
      <c r="A16" s="19" t="s">
        <v>400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91">
        <f t="shared" si="2"/>
        <v>0</v>
      </c>
    </row>
    <row r="17" spans="1:14" ht="24.75" customHeight="1">
      <c r="A17" s="19" t="s">
        <v>401</v>
      </c>
      <c r="B17" s="2">
        <v>21410</v>
      </c>
      <c r="C17" s="2">
        <v>21410</v>
      </c>
      <c r="D17" s="2">
        <v>21410</v>
      </c>
      <c r="E17" s="2">
        <v>21410</v>
      </c>
      <c r="F17" s="2">
        <v>21410</v>
      </c>
      <c r="G17" s="2">
        <v>21410</v>
      </c>
      <c r="H17" s="2">
        <v>21410</v>
      </c>
      <c r="I17" s="2">
        <v>21410</v>
      </c>
      <c r="J17" s="2">
        <v>21410</v>
      </c>
      <c r="K17" s="2">
        <v>21410</v>
      </c>
      <c r="L17" s="2">
        <v>21410</v>
      </c>
      <c r="M17" s="2">
        <v>21406</v>
      </c>
      <c r="N17" s="35">
        <f t="shared" si="2"/>
        <v>256916</v>
      </c>
    </row>
    <row r="18" spans="1:14" ht="24.75" customHeight="1">
      <c r="A18" s="19" t="s">
        <v>402</v>
      </c>
      <c r="B18" s="2">
        <v>72753</v>
      </c>
      <c r="C18" s="2">
        <v>72753</v>
      </c>
      <c r="D18" s="2">
        <v>72753</v>
      </c>
      <c r="E18" s="2">
        <v>72753</v>
      </c>
      <c r="F18" s="2">
        <v>72753</v>
      </c>
      <c r="G18" s="2">
        <v>72753</v>
      </c>
      <c r="H18" s="2">
        <v>72753</v>
      </c>
      <c r="I18" s="2">
        <v>72753</v>
      </c>
      <c r="J18" s="2">
        <v>72753</v>
      </c>
      <c r="K18" s="2">
        <v>72753</v>
      </c>
      <c r="L18" s="2">
        <v>72753</v>
      </c>
      <c r="M18" s="2">
        <v>72753</v>
      </c>
      <c r="N18" s="35">
        <f t="shared" si="2"/>
        <v>873036</v>
      </c>
    </row>
    <row r="19" spans="1:14" ht="24.75" customHeight="1">
      <c r="A19" s="20" t="s">
        <v>403</v>
      </c>
      <c r="B19" s="2"/>
      <c r="C19" s="2"/>
      <c r="D19" s="2">
        <v>729</v>
      </c>
      <c r="E19" s="2"/>
      <c r="F19" s="2"/>
      <c r="G19" s="2"/>
      <c r="H19" s="2"/>
      <c r="I19" s="2"/>
      <c r="J19" s="2"/>
      <c r="K19" s="2"/>
      <c r="L19" s="2"/>
      <c r="M19" s="2"/>
      <c r="N19" s="35">
        <f t="shared" si="2"/>
        <v>729</v>
      </c>
    </row>
    <row r="20" spans="1:14" ht="24.75" customHeight="1">
      <c r="A20" s="20" t="s">
        <v>404</v>
      </c>
      <c r="B20" s="2">
        <v>23247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5">
        <f>SUM(B20:M20)</f>
        <v>23247</v>
      </c>
    </row>
    <row r="21" spans="1:14" ht="24.75" customHeight="1">
      <c r="A21" s="121" t="s">
        <v>405</v>
      </c>
      <c r="B21" s="118">
        <f>B14+B16+B17+B18+B19+B20</f>
        <v>195795</v>
      </c>
      <c r="C21" s="118">
        <f aca="true" t="shared" si="3" ref="C21:M21">C14+C16+C17+C18+C19+C20</f>
        <v>172548</v>
      </c>
      <c r="D21" s="118">
        <f t="shared" si="3"/>
        <v>173277</v>
      </c>
      <c r="E21" s="118">
        <f t="shared" si="3"/>
        <v>172548</v>
      </c>
      <c r="F21" s="118">
        <f t="shared" si="3"/>
        <v>172548</v>
      </c>
      <c r="G21" s="118">
        <f t="shared" si="3"/>
        <v>172548</v>
      </c>
      <c r="H21" s="118">
        <f t="shared" si="3"/>
        <v>172548</v>
      </c>
      <c r="I21" s="118">
        <f t="shared" si="3"/>
        <v>172548</v>
      </c>
      <c r="J21" s="118">
        <f t="shared" si="3"/>
        <v>172548</v>
      </c>
      <c r="K21" s="118">
        <f t="shared" si="3"/>
        <v>172548</v>
      </c>
      <c r="L21" s="118">
        <f t="shared" si="3"/>
        <v>172548</v>
      </c>
      <c r="M21" s="118">
        <f t="shared" si="3"/>
        <v>172540</v>
      </c>
      <c r="N21" s="118">
        <f>N14+N16+N17+N18+N19+N20</f>
        <v>2094544</v>
      </c>
    </row>
    <row r="22" spans="1:14" ht="24.75" customHeight="1">
      <c r="A22" s="352" t="s">
        <v>406</v>
      </c>
      <c r="B22" s="2">
        <f aca="true" t="shared" si="4" ref="B22:M22">B12-B21</f>
        <v>1160133</v>
      </c>
      <c r="C22" s="2">
        <f t="shared" si="4"/>
        <v>-120509</v>
      </c>
      <c r="D22" s="2">
        <f t="shared" si="4"/>
        <v>-41600</v>
      </c>
      <c r="E22" s="2">
        <f t="shared" si="4"/>
        <v>-108371</v>
      </c>
      <c r="F22" s="2">
        <f t="shared" si="4"/>
        <v>-108990</v>
      </c>
      <c r="G22" s="2">
        <f t="shared" si="4"/>
        <v>-120509</v>
      </c>
      <c r="H22" s="2">
        <f t="shared" si="4"/>
        <v>-120844</v>
      </c>
      <c r="I22" s="2">
        <f t="shared" si="4"/>
        <v>-121830</v>
      </c>
      <c r="J22" s="2">
        <f t="shared" si="4"/>
        <v>-65889</v>
      </c>
      <c r="K22" s="2">
        <f t="shared" si="4"/>
        <v>-119889</v>
      </c>
      <c r="L22" s="2">
        <f t="shared" si="4"/>
        <v>-120509</v>
      </c>
      <c r="M22" s="2">
        <f t="shared" si="4"/>
        <v>-111193</v>
      </c>
      <c r="N22" s="35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94" r:id="rId1"/>
  <headerFooter>
    <oddHeader>&amp;L14. melléklet a 2/2019. (II.22.)  önk. rendelethez (ezer Ft)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tabSelected="1" view="pageLayout" workbookViewId="0" topLeftCell="A1">
      <selection activeCell="C9" sqref="C9"/>
    </sheetView>
  </sheetViews>
  <sheetFormatPr defaultColWidth="9.140625" defaultRowHeight="12.75"/>
  <cols>
    <col min="1" max="1" width="28.421875" style="0" customWidth="1"/>
    <col min="4" max="4" width="11.8515625" style="0" customWidth="1"/>
    <col min="5" max="5" width="13.00390625" style="0" customWidth="1"/>
  </cols>
  <sheetData>
    <row r="1" spans="1:6" ht="15.75">
      <c r="A1" s="507" t="s">
        <v>135</v>
      </c>
      <c r="B1" s="507"/>
      <c r="C1" s="507"/>
      <c r="D1" s="507"/>
      <c r="E1" s="507"/>
      <c r="F1" s="507"/>
    </row>
    <row r="2" spans="1:6" ht="15.75">
      <c r="A2" s="507" t="s">
        <v>414</v>
      </c>
      <c r="B2" s="507"/>
      <c r="C2" s="507"/>
      <c r="D2" s="507"/>
      <c r="E2" s="507"/>
      <c r="F2" s="507"/>
    </row>
    <row r="3" spans="1:6" ht="12.75">
      <c r="A3" s="508" t="s">
        <v>136</v>
      </c>
      <c r="B3" s="508"/>
      <c r="C3" s="508"/>
      <c r="D3" s="508"/>
      <c r="E3" s="508"/>
      <c r="F3" s="508"/>
    </row>
    <row r="4" spans="1:6" ht="12.75">
      <c r="A4" s="135" t="s">
        <v>91</v>
      </c>
      <c r="B4" s="136" t="s">
        <v>123</v>
      </c>
      <c r="C4" s="137">
        <v>2019</v>
      </c>
      <c r="D4" s="359">
        <v>2020</v>
      </c>
      <c r="E4" s="360">
        <v>2021</v>
      </c>
      <c r="F4" s="361">
        <v>2022</v>
      </c>
    </row>
    <row r="5" spans="1:6" ht="12.75">
      <c r="A5" s="135">
        <v>1</v>
      </c>
      <c r="B5" s="141">
        <v>2</v>
      </c>
      <c r="C5" s="135">
        <v>3</v>
      </c>
      <c r="D5" s="142">
        <v>4</v>
      </c>
      <c r="E5" s="142">
        <v>5</v>
      </c>
      <c r="F5" s="143"/>
    </row>
    <row r="6" spans="1:6" ht="12.75">
      <c r="A6" s="509" t="s">
        <v>139</v>
      </c>
      <c r="B6" s="510"/>
      <c r="C6" s="510"/>
      <c r="D6" s="510"/>
      <c r="E6" s="510"/>
      <c r="F6" s="510"/>
    </row>
    <row r="7" spans="1:6" ht="24.75" customHeight="1">
      <c r="A7" s="144" t="s">
        <v>34</v>
      </c>
      <c r="B7" s="353">
        <v>1</v>
      </c>
      <c r="C7" s="146">
        <v>410131</v>
      </c>
      <c r="D7" s="147">
        <f aca="true" t="shared" si="0" ref="D7:F11">C7*1.05</f>
        <v>430637.55000000005</v>
      </c>
      <c r="E7" s="147">
        <f t="shared" si="0"/>
        <v>452169.42750000005</v>
      </c>
      <c r="F7" s="147">
        <f t="shared" si="0"/>
        <v>474777.8988750001</v>
      </c>
    </row>
    <row r="8" spans="1:6" ht="24.75" customHeight="1">
      <c r="A8" s="144" t="s">
        <v>40</v>
      </c>
      <c r="B8" s="353">
        <v>2</v>
      </c>
      <c r="C8" s="146">
        <v>185700</v>
      </c>
      <c r="D8" s="147">
        <f t="shared" si="0"/>
        <v>194985</v>
      </c>
      <c r="E8" s="147">
        <f t="shared" si="0"/>
        <v>204734.25</v>
      </c>
      <c r="F8" s="147">
        <f t="shared" si="0"/>
        <v>214970.96250000002</v>
      </c>
    </row>
    <row r="9" spans="1:6" ht="24.75" customHeight="1">
      <c r="A9" s="144" t="s">
        <v>42</v>
      </c>
      <c r="B9" s="353">
        <v>3</v>
      </c>
      <c r="C9" s="146">
        <v>148755</v>
      </c>
      <c r="D9" s="147">
        <f t="shared" si="0"/>
        <v>156192.75</v>
      </c>
      <c r="E9" s="147">
        <f t="shared" si="0"/>
        <v>164002.3875</v>
      </c>
      <c r="F9" s="147">
        <f t="shared" si="0"/>
        <v>172202.50687500002</v>
      </c>
    </row>
    <row r="10" spans="1:6" ht="24.75" customHeight="1">
      <c r="A10" s="144" t="s">
        <v>48</v>
      </c>
      <c r="B10" s="353">
        <v>4</v>
      </c>
      <c r="C10" s="146">
        <v>1014</v>
      </c>
      <c r="D10" s="147">
        <f t="shared" si="0"/>
        <v>1064.7</v>
      </c>
      <c r="E10" s="147">
        <f t="shared" si="0"/>
        <v>1117.9350000000002</v>
      </c>
      <c r="F10" s="147">
        <f t="shared" si="0"/>
        <v>1173.8317500000003</v>
      </c>
    </row>
    <row r="11" spans="1:6" ht="24.75" customHeight="1">
      <c r="A11" s="144" t="s">
        <v>140</v>
      </c>
      <c r="B11" s="353">
        <v>5</v>
      </c>
      <c r="C11" s="146">
        <v>9189</v>
      </c>
      <c r="D11" s="147">
        <f t="shared" si="0"/>
        <v>9648.45</v>
      </c>
      <c r="E11" s="147">
        <f t="shared" si="0"/>
        <v>10130.872500000001</v>
      </c>
      <c r="F11" s="147">
        <f t="shared" si="0"/>
        <v>10637.416125000002</v>
      </c>
    </row>
    <row r="12" spans="1:6" ht="24.75" customHeight="1">
      <c r="A12" s="148" t="s">
        <v>407</v>
      </c>
      <c r="B12" s="354">
        <v>6</v>
      </c>
      <c r="C12" s="150">
        <f>SUM(C7:C11)</f>
        <v>754789</v>
      </c>
      <c r="D12" s="151">
        <f>SUM(D7:D11)</f>
        <v>792528.45</v>
      </c>
      <c r="E12" s="152">
        <f>SUM(E7:E11)</f>
        <v>832154.8725</v>
      </c>
      <c r="F12" s="152">
        <f>SUM(F7:F11)</f>
        <v>873762.6161250001</v>
      </c>
    </row>
    <row r="13" spans="1:6" ht="24.75" customHeight="1">
      <c r="A13" s="144" t="s">
        <v>3</v>
      </c>
      <c r="B13" s="353">
        <v>7</v>
      </c>
      <c r="C13" s="146">
        <v>172341</v>
      </c>
      <c r="D13" s="147">
        <f>C13*1.05</f>
        <v>180958.05000000002</v>
      </c>
      <c r="E13" s="147">
        <f>D13*1.05</f>
        <v>190005.9525</v>
      </c>
      <c r="F13" s="147">
        <f>E13*1.0505</f>
        <v>199601.25310125</v>
      </c>
    </row>
    <row r="14" spans="1:6" ht="24.75" customHeight="1">
      <c r="A14" s="144" t="s">
        <v>71</v>
      </c>
      <c r="B14" s="353">
        <v>8</v>
      </c>
      <c r="C14" s="146">
        <v>35742</v>
      </c>
      <c r="D14" s="147">
        <f aca="true" t="shared" si="1" ref="D14:E21">C14*1.05</f>
        <v>37529.1</v>
      </c>
      <c r="E14" s="147">
        <f t="shared" si="1"/>
        <v>39405.555</v>
      </c>
      <c r="F14" s="147">
        <f aca="true" t="shared" si="2" ref="F14:F21">E14*1.0505</f>
        <v>41395.5355275</v>
      </c>
    </row>
    <row r="15" spans="1:6" ht="24.75" customHeight="1">
      <c r="A15" s="144" t="s">
        <v>0</v>
      </c>
      <c r="B15" s="353">
        <v>9</v>
      </c>
      <c r="C15" s="146">
        <v>311552</v>
      </c>
      <c r="D15" s="147">
        <f t="shared" si="1"/>
        <v>327129.60000000003</v>
      </c>
      <c r="E15" s="147">
        <f t="shared" si="1"/>
        <v>343486.0800000001</v>
      </c>
      <c r="F15" s="147">
        <f t="shared" si="2"/>
        <v>360832.12704000005</v>
      </c>
    </row>
    <row r="16" spans="1:6" ht="24.75" customHeight="1">
      <c r="A16" s="144" t="s">
        <v>79</v>
      </c>
      <c r="B16" s="353">
        <v>10</v>
      </c>
      <c r="C16" s="146">
        <v>24044</v>
      </c>
      <c r="D16" s="147">
        <f t="shared" si="1"/>
        <v>25246.2</v>
      </c>
      <c r="E16" s="147">
        <f t="shared" si="1"/>
        <v>26508.510000000002</v>
      </c>
      <c r="F16" s="147">
        <f t="shared" si="2"/>
        <v>27847.189755000003</v>
      </c>
    </row>
    <row r="17" spans="1:6" ht="24.75" customHeight="1">
      <c r="A17" s="144" t="s">
        <v>80</v>
      </c>
      <c r="B17" s="353">
        <v>11</v>
      </c>
      <c r="C17" s="146">
        <f>C18+C19+C20+C21</f>
        <v>396937</v>
      </c>
      <c r="D17" s="147">
        <f t="shared" si="1"/>
        <v>416783.85000000003</v>
      </c>
      <c r="E17" s="147">
        <f t="shared" si="1"/>
        <v>437623.04250000004</v>
      </c>
      <c r="F17" s="147">
        <f t="shared" si="2"/>
        <v>459723.00614625006</v>
      </c>
    </row>
    <row r="18" spans="1:6" ht="24.75" customHeight="1">
      <c r="A18" s="144" t="s">
        <v>186</v>
      </c>
      <c r="B18" s="353">
        <v>12</v>
      </c>
      <c r="C18" s="146"/>
      <c r="D18" s="147">
        <f t="shared" si="1"/>
        <v>0</v>
      </c>
      <c r="E18" s="147">
        <f t="shared" si="1"/>
        <v>0</v>
      </c>
      <c r="F18" s="147">
        <f t="shared" si="2"/>
        <v>0</v>
      </c>
    </row>
    <row r="19" spans="1:6" ht="24.75" customHeight="1">
      <c r="A19" s="144" t="s">
        <v>81</v>
      </c>
      <c r="B19" s="353">
        <v>13</v>
      </c>
      <c r="C19" s="146">
        <v>164071</v>
      </c>
      <c r="D19" s="147">
        <f t="shared" si="1"/>
        <v>172274.55000000002</v>
      </c>
      <c r="E19" s="147">
        <f t="shared" si="1"/>
        <v>180888.27750000003</v>
      </c>
      <c r="F19" s="147">
        <f t="shared" si="2"/>
        <v>190023.13551375002</v>
      </c>
    </row>
    <row r="20" spans="1:6" ht="24.75" customHeight="1">
      <c r="A20" s="144" t="s">
        <v>83</v>
      </c>
      <c r="B20" s="353">
        <v>14</v>
      </c>
      <c r="C20" s="146">
        <v>81553</v>
      </c>
      <c r="D20" s="147">
        <f t="shared" si="1"/>
        <v>85630.65000000001</v>
      </c>
      <c r="E20" s="147">
        <f t="shared" si="1"/>
        <v>89912.18250000001</v>
      </c>
      <c r="F20" s="147">
        <f t="shared" si="2"/>
        <v>94452.74771625001</v>
      </c>
    </row>
    <row r="21" spans="1:6" ht="24.75" customHeight="1">
      <c r="A21" s="144" t="s">
        <v>86</v>
      </c>
      <c r="B21" s="353">
        <v>15</v>
      </c>
      <c r="C21" s="146">
        <v>151313</v>
      </c>
      <c r="D21" s="147">
        <f t="shared" si="1"/>
        <v>158878.65</v>
      </c>
      <c r="E21" s="147">
        <f t="shared" si="1"/>
        <v>166822.5825</v>
      </c>
      <c r="F21" s="147">
        <f t="shared" si="2"/>
        <v>175247.12291625</v>
      </c>
    </row>
    <row r="22" spans="1:6" ht="24.75" customHeight="1">
      <c r="A22" s="148" t="s">
        <v>408</v>
      </c>
      <c r="B22" s="354">
        <v>16</v>
      </c>
      <c r="C22" s="150">
        <f>C13+C14+C15+C16+C17</f>
        <v>940616</v>
      </c>
      <c r="D22" s="150">
        <f>D13+D14+D15+D16+D17</f>
        <v>987646.8</v>
      </c>
      <c r="E22" s="152">
        <f>SUM(E13:E17)</f>
        <v>1037029.1400000001</v>
      </c>
      <c r="F22" s="152">
        <f>SUM(F13:F17)</f>
        <v>1089399.1115700002</v>
      </c>
    </row>
    <row r="23" spans="1:6" ht="24.75" customHeight="1">
      <c r="A23" s="509" t="s">
        <v>143</v>
      </c>
      <c r="B23" s="510"/>
      <c r="C23" s="510"/>
      <c r="D23" s="510"/>
      <c r="E23" s="510"/>
      <c r="F23" s="510"/>
    </row>
    <row r="24" spans="1:6" ht="24.75" customHeight="1">
      <c r="A24" s="144" t="s">
        <v>35</v>
      </c>
      <c r="B24" s="153" t="s">
        <v>146</v>
      </c>
      <c r="C24" s="143">
        <v>10500</v>
      </c>
      <c r="D24" s="143">
        <f aca="true" t="shared" si="3" ref="D24:F27">C24*1.05</f>
        <v>11025</v>
      </c>
      <c r="E24" s="143">
        <f t="shared" si="3"/>
        <v>11576.25</v>
      </c>
      <c r="F24" s="143">
        <f t="shared" si="3"/>
        <v>12155.0625</v>
      </c>
    </row>
    <row r="25" spans="1:6" ht="24.75" customHeight="1">
      <c r="A25" s="144" t="s">
        <v>145</v>
      </c>
      <c r="B25" s="153" t="s">
        <v>147</v>
      </c>
      <c r="C25" s="355"/>
      <c r="D25" s="143">
        <f t="shared" si="3"/>
        <v>0</v>
      </c>
      <c r="E25" s="143">
        <f t="shared" si="3"/>
        <v>0</v>
      </c>
      <c r="F25" s="143">
        <f t="shared" si="3"/>
        <v>0</v>
      </c>
    </row>
    <row r="26" spans="1:6" ht="24.75" customHeight="1">
      <c r="A26" s="144" t="s">
        <v>52</v>
      </c>
      <c r="B26" s="153" t="s">
        <v>148</v>
      </c>
      <c r="C26" s="355">
        <v>34555</v>
      </c>
      <c r="D26" s="143">
        <f t="shared" si="3"/>
        <v>36282.75</v>
      </c>
      <c r="E26" s="143">
        <f t="shared" si="3"/>
        <v>38096.887500000004</v>
      </c>
      <c r="F26" s="143">
        <f t="shared" si="3"/>
        <v>40001.731875000005</v>
      </c>
    </row>
    <row r="27" spans="1:6" ht="24.75" customHeight="1">
      <c r="A27" s="144" t="s">
        <v>58</v>
      </c>
      <c r="B27" s="153" t="s">
        <v>150</v>
      </c>
      <c r="C27" s="355">
        <v>1294700</v>
      </c>
      <c r="D27" s="143">
        <f t="shared" si="3"/>
        <v>1359435</v>
      </c>
      <c r="E27" s="143">
        <f t="shared" si="3"/>
        <v>1427406.75</v>
      </c>
      <c r="F27" s="143">
        <f t="shared" si="3"/>
        <v>1498777.0875000001</v>
      </c>
    </row>
    <row r="28" spans="1:6" ht="24.75" customHeight="1">
      <c r="A28" s="148" t="s">
        <v>409</v>
      </c>
      <c r="B28" s="153" t="s">
        <v>152</v>
      </c>
      <c r="C28" s="356">
        <f>SUM(C24:C27)</f>
        <v>1339755</v>
      </c>
      <c r="D28" s="356">
        <f>SUM(D25:D27)</f>
        <v>1395717.75</v>
      </c>
      <c r="E28" s="357">
        <f>SUM(E25:E27)</f>
        <v>1465503.6375</v>
      </c>
      <c r="F28" s="152">
        <f>SUM(F25:F27)</f>
        <v>1538778.8193750002</v>
      </c>
    </row>
    <row r="29" spans="1:6" ht="24.75" customHeight="1">
      <c r="A29" s="144" t="s">
        <v>151</v>
      </c>
      <c r="B29" s="153" t="s">
        <v>154</v>
      </c>
      <c r="C29" s="355">
        <v>873036</v>
      </c>
      <c r="D29" s="143">
        <f aca="true" t="shared" si="4" ref="D29:F35">C29*1.05</f>
        <v>916687.8</v>
      </c>
      <c r="E29" s="143">
        <f t="shared" si="4"/>
        <v>962522.1900000001</v>
      </c>
      <c r="F29" s="143">
        <f t="shared" si="4"/>
        <v>1010648.2995000001</v>
      </c>
    </row>
    <row r="30" spans="1:6" ht="24.75" customHeight="1">
      <c r="A30" s="144" t="s">
        <v>153</v>
      </c>
      <c r="B30" s="153" t="s">
        <v>155</v>
      </c>
      <c r="C30" s="355">
        <v>256916</v>
      </c>
      <c r="D30" s="143">
        <f t="shared" si="4"/>
        <v>269761.8</v>
      </c>
      <c r="E30" s="143">
        <f t="shared" si="4"/>
        <v>283249.89</v>
      </c>
      <c r="F30" s="143">
        <f t="shared" si="4"/>
        <v>297412.38450000004</v>
      </c>
    </row>
    <row r="31" spans="1:6" ht="24.75" customHeight="1">
      <c r="A31" s="144" t="s">
        <v>88</v>
      </c>
      <c r="B31" s="153" t="s">
        <v>157</v>
      </c>
      <c r="C31" s="355">
        <v>729</v>
      </c>
      <c r="D31" s="143">
        <f t="shared" si="4"/>
        <v>765.45</v>
      </c>
      <c r="E31" s="143">
        <f t="shared" si="4"/>
        <v>803.7225000000001</v>
      </c>
      <c r="F31" s="143">
        <f t="shared" si="4"/>
        <v>843.9086250000001</v>
      </c>
    </row>
    <row r="32" spans="1:6" ht="24.75" customHeight="1">
      <c r="A32" s="144" t="s">
        <v>418</v>
      </c>
      <c r="B32" s="153" t="s">
        <v>158</v>
      </c>
      <c r="C32" s="355"/>
      <c r="D32" s="143">
        <f t="shared" si="4"/>
        <v>0</v>
      </c>
      <c r="E32" s="143">
        <f t="shared" si="4"/>
        <v>0</v>
      </c>
      <c r="F32" s="143">
        <f t="shared" si="4"/>
        <v>0</v>
      </c>
    </row>
    <row r="33" spans="1:6" ht="24.75" customHeight="1">
      <c r="A33" s="144" t="s">
        <v>89</v>
      </c>
      <c r="B33" s="153" t="s">
        <v>159</v>
      </c>
      <c r="C33" s="355"/>
      <c r="D33" s="143">
        <f t="shared" si="4"/>
        <v>0</v>
      </c>
      <c r="E33" s="143">
        <f t="shared" si="4"/>
        <v>0</v>
      </c>
      <c r="F33" s="143">
        <f t="shared" si="4"/>
        <v>0</v>
      </c>
    </row>
    <row r="34" spans="1:6" ht="24.75" customHeight="1">
      <c r="A34" s="144" t="s">
        <v>176</v>
      </c>
      <c r="B34" s="153" t="s">
        <v>161</v>
      </c>
      <c r="C34" s="355">
        <v>11247</v>
      </c>
      <c r="D34" s="143">
        <f t="shared" si="4"/>
        <v>11809.35</v>
      </c>
      <c r="E34" s="143">
        <f t="shared" si="4"/>
        <v>12399.817500000001</v>
      </c>
      <c r="F34" s="143">
        <f t="shared" si="4"/>
        <v>13019.808375000002</v>
      </c>
    </row>
    <row r="35" spans="1:6" ht="24.75" customHeight="1">
      <c r="A35" s="144" t="s">
        <v>160</v>
      </c>
      <c r="B35" s="153" t="s">
        <v>163</v>
      </c>
      <c r="C35" s="355">
        <v>12000</v>
      </c>
      <c r="D35" s="143">
        <f t="shared" si="4"/>
        <v>12600</v>
      </c>
      <c r="E35" s="143">
        <f t="shared" si="4"/>
        <v>13230</v>
      </c>
      <c r="F35" s="143">
        <f t="shared" si="4"/>
        <v>13891.5</v>
      </c>
    </row>
    <row r="36" spans="1:6" ht="24.75" customHeight="1">
      <c r="A36" s="144" t="s">
        <v>162</v>
      </c>
      <c r="B36" s="153" t="s">
        <v>165</v>
      </c>
      <c r="C36" s="355"/>
      <c r="D36" s="143"/>
      <c r="E36" s="143"/>
      <c r="F36" s="143"/>
    </row>
    <row r="37" spans="1:6" ht="24.75" customHeight="1">
      <c r="A37" s="144" t="s">
        <v>164</v>
      </c>
      <c r="B37" s="153" t="s">
        <v>167</v>
      </c>
      <c r="C37" s="355"/>
      <c r="D37" s="143">
        <f>C37*1.05</f>
        <v>0</v>
      </c>
      <c r="E37" s="143">
        <f>D37*1.05</f>
        <v>0</v>
      </c>
      <c r="F37" s="143">
        <f>E37*1.05</f>
        <v>0</v>
      </c>
    </row>
    <row r="38" spans="1:6" ht="24.75" customHeight="1">
      <c r="A38" s="148" t="s">
        <v>410</v>
      </c>
      <c r="B38" s="153" t="s">
        <v>169</v>
      </c>
      <c r="C38" s="356">
        <f>C29+C30+C31+C35+C37+C34</f>
        <v>1153928</v>
      </c>
      <c r="D38" s="356">
        <f>D29+D30+D31+D35+D37+D34</f>
        <v>1211624.4000000001</v>
      </c>
      <c r="E38" s="356">
        <f>E29+E30+E31+E35+E37+E34</f>
        <v>1272205.6199999999</v>
      </c>
      <c r="F38" s="152">
        <f>SUM(F29:F37)</f>
        <v>1335815.901</v>
      </c>
    </row>
    <row r="39" spans="1:6" ht="24.75" customHeight="1">
      <c r="A39" s="148" t="s">
        <v>411</v>
      </c>
      <c r="B39" s="153" t="s">
        <v>171</v>
      </c>
      <c r="C39" s="358">
        <f>C12+C28</f>
        <v>2094544</v>
      </c>
      <c r="D39" s="358">
        <f>D12+D28</f>
        <v>2188246.2</v>
      </c>
      <c r="E39" s="358">
        <f>E12+E28</f>
        <v>2297658.51</v>
      </c>
      <c r="F39" s="143">
        <f>F12+F28</f>
        <v>2412541.4355</v>
      </c>
    </row>
    <row r="40" spans="1:6" ht="24.75" customHeight="1">
      <c r="A40" s="148" t="s">
        <v>412</v>
      </c>
      <c r="B40" s="153" t="s">
        <v>413</v>
      </c>
      <c r="C40" s="358">
        <f>C22+C38</f>
        <v>2094544</v>
      </c>
      <c r="D40" s="358">
        <f>D22+D38</f>
        <v>2199271.2</v>
      </c>
      <c r="E40" s="358">
        <f>E22+E38</f>
        <v>2309234.76</v>
      </c>
      <c r="F40" s="143">
        <f>F22+F38</f>
        <v>2425215.0125700003</v>
      </c>
    </row>
  </sheetData>
  <sheetProtection/>
  <mergeCells count="5">
    <mergeCell ref="A1:F1"/>
    <mergeCell ref="A2:F2"/>
    <mergeCell ref="A3:F3"/>
    <mergeCell ref="A6:F6"/>
    <mergeCell ref="A23:F23"/>
  </mergeCells>
  <printOptions/>
  <pageMargins left="0.7" right="0.7" top="0.75" bottom="0.75" header="0.3" footer="0.3"/>
  <pageSetup horizontalDpi="600" verticalDpi="600" orientation="portrait" paperSize="9" r:id="rId1"/>
  <headerFooter>
    <oddHeader>&amp;L15. melléklet a 2/2019. (II.22.) önk.rendelethez, 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8" sqref="K3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60162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workbookViewId="0" topLeftCell="A1">
      <selection activeCell="E7" sqref="E7"/>
    </sheetView>
  </sheetViews>
  <sheetFormatPr defaultColWidth="9.140625" defaultRowHeight="12.75"/>
  <cols>
    <col min="4" max="4" width="33.140625" style="0" customWidth="1"/>
  </cols>
  <sheetData>
    <row r="1" spans="1:5" ht="15.75">
      <c r="A1" s="399" t="s">
        <v>181</v>
      </c>
      <c r="B1" s="399"/>
      <c r="C1" s="399"/>
      <c r="D1" s="399"/>
      <c r="E1" s="399"/>
    </row>
    <row r="2" spans="1:5" ht="15.75">
      <c r="A2" s="400" t="s">
        <v>106</v>
      </c>
      <c r="B2" s="400"/>
      <c r="C2" s="400"/>
      <c r="D2" s="400"/>
      <c r="E2" s="400"/>
    </row>
    <row r="3" spans="1:6" ht="25.5" customHeight="1">
      <c r="A3" s="53" t="s">
        <v>18</v>
      </c>
      <c r="B3" s="53" t="s">
        <v>19</v>
      </c>
      <c r="C3" s="53" t="s">
        <v>16</v>
      </c>
      <c r="D3" s="52" t="s">
        <v>17</v>
      </c>
      <c r="E3" s="55" t="s">
        <v>134</v>
      </c>
      <c r="F3" s="55" t="s">
        <v>182</v>
      </c>
    </row>
    <row r="4" spans="1:6" ht="15" customHeight="1">
      <c r="A4" s="46" t="s">
        <v>7</v>
      </c>
      <c r="B4" s="46" t="s">
        <v>78</v>
      </c>
      <c r="C4" s="49"/>
      <c r="D4" s="56" t="s">
        <v>107</v>
      </c>
      <c r="E4" s="35"/>
      <c r="F4" s="35"/>
    </row>
    <row r="5" spans="1:6" ht="15" customHeight="1">
      <c r="A5" s="1"/>
      <c r="B5" s="1"/>
      <c r="C5" s="49" t="s">
        <v>108</v>
      </c>
      <c r="D5" s="131" t="s">
        <v>88</v>
      </c>
      <c r="E5" s="2"/>
      <c r="F5" s="2"/>
    </row>
    <row r="6" spans="1:6" ht="30" customHeight="1">
      <c r="A6" s="1"/>
      <c r="B6" s="1"/>
      <c r="C6" s="6"/>
      <c r="D6" s="57" t="s">
        <v>122</v>
      </c>
      <c r="E6" s="58"/>
      <c r="F6" s="58"/>
    </row>
    <row r="7" spans="1:6" ht="58.5" customHeight="1">
      <c r="A7" s="1"/>
      <c r="B7" s="1"/>
      <c r="C7" s="6"/>
      <c r="D7" s="24" t="s">
        <v>120</v>
      </c>
      <c r="E7" s="58"/>
      <c r="F7" s="58"/>
    </row>
    <row r="8" spans="1:6" ht="30" customHeight="1">
      <c r="A8" s="1"/>
      <c r="B8" s="1"/>
      <c r="C8" s="6"/>
      <c r="D8" s="130" t="s">
        <v>126</v>
      </c>
      <c r="E8" s="58"/>
      <c r="F8" s="58"/>
    </row>
    <row r="9" spans="1:6" ht="17.25" customHeight="1">
      <c r="A9" s="122"/>
      <c r="B9" s="122"/>
      <c r="C9" s="123"/>
      <c r="D9" s="125" t="s">
        <v>2</v>
      </c>
      <c r="E9" s="118">
        <f>SUM(E6:E8)</f>
        <v>0</v>
      </c>
      <c r="F9" s="118">
        <f>SUM(F6:F8)</f>
        <v>0</v>
      </c>
    </row>
  </sheetData>
  <sheetProtection/>
  <mergeCells count="2">
    <mergeCell ref="A1:E1"/>
    <mergeCell ref="A2:E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&amp;L4. melléklet a .../2017. (...) önk.rendelethez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9"/>
  <sheetViews>
    <sheetView workbookViewId="0" topLeftCell="A1">
      <selection activeCell="J19" sqref="J19"/>
    </sheetView>
  </sheetViews>
  <sheetFormatPr defaultColWidth="9.140625" defaultRowHeight="12.75"/>
  <cols>
    <col min="1" max="1" width="66.28125" style="0" customWidth="1"/>
    <col min="3" max="5" width="11.8515625" style="0" bestFit="1" customWidth="1"/>
  </cols>
  <sheetData>
    <row r="1" spans="1:6" ht="15.75">
      <c r="A1" s="507" t="s">
        <v>135</v>
      </c>
      <c r="B1" s="507"/>
      <c r="C1" s="507"/>
      <c r="D1" s="507"/>
      <c r="E1" s="507"/>
      <c r="F1" s="507"/>
    </row>
    <row r="2" spans="1:6" ht="15.75">
      <c r="A2" s="507" t="s">
        <v>183</v>
      </c>
      <c r="B2" s="507"/>
      <c r="C2" s="507"/>
      <c r="D2" s="507"/>
      <c r="E2" s="507"/>
      <c r="F2" s="507"/>
    </row>
    <row r="3" spans="1:6" ht="12.75">
      <c r="A3" s="508" t="s">
        <v>136</v>
      </c>
      <c r="B3" s="508"/>
      <c r="C3" s="508"/>
      <c r="D3" s="508"/>
      <c r="E3" s="508"/>
      <c r="F3" s="508"/>
    </row>
    <row r="4" spans="1:6" ht="12.75">
      <c r="A4" s="135" t="s">
        <v>91</v>
      </c>
      <c r="B4" s="136" t="s">
        <v>123</v>
      </c>
      <c r="C4" s="137" t="s">
        <v>137</v>
      </c>
      <c r="D4" s="138" t="s">
        <v>138</v>
      </c>
      <c r="E4" s="139" t="s">
        <v>177</v>
      </c>
      <c r="F4" s="140" t="s">
        <v>184</v>
      </c>
    </row>
    <row r="5" spans="1:6" ht="12.75">
      <c r="A5" s="135">
        <v>1</v>
      </c>
      <c r="B5" s="141">
        <v>2</v>
      </c>
      <c r="C5" s="135">
        <v>3</v>
      </c>
      <c r="D5" s="142">
        <v>4</v>
      </c>
      <c r="E5" s="142">
        <v>5</v>
      </c>
      <c r="F5" s="143"/>
    </row>
    <row r="6" spans="1:6" ht="12.75">
      <c r="A6" s="509" t="s">
        <v>139</v>
      </c>
      <c r="B6" s="510"/>
      <c r="C6" s="510"/>
      <c r="D6" s="510"/>
      <c r="E6" s="510"/>
      <c r="F6" s="510"/>
    </row>
    <row r="7" spans="1:6" ht="12.75">
      <c r="A7" s="144" t="s">
        <v>34</v>
      </c>
      <c r="B7" s="145">
        <v>1</v>
      </c>
      <c r="C7" s="146">
        <v>382164</v>
      </c>
      <c r="D7" s="147">
        <f aca="true" t="shared" si="0" ref="D7:F11">C7*1.05</f>
        <v>401272.2</v>
      </c>
      <c r="E7" s="147">
        <f t="shared" si="0"/>
        <v>421335.81000000006</v>
      </c>
      <c r="F7" s="147">
        <f t="shared" si="0"/>
        <v>442402.60050000006</v>
      </c>
    </row>
    <row r="8" spans="1:6" ht="12.75">
      <c r="A8" s="144" t="s">
        <v>40</v>
      </c>
      <c r="B8" s="145">
        <v>2</v>
      </c>
      <c r="C8" s="146">
        <v>149846</v>
      </c>
      <c r="D8" s="147">
        <f t="shared" si="0"/>
        <v>157338.30000000002</v>
      </c>
      <c r="E8" s="147">
        <f t="shared" si="0"/>
        <v>165205.21500000003</v>
      </c>
      <c r="F8" s="147">
        <f t="shared" si="0"/>
        <v>173465.47575000004</v>
      </c>
    </row>
    <row r="9" spans="1:6" ht="12.75">
      <c r="A9" s="144" t="s">
        <v>42</v>
      </c>
      <c r="B9" s="145">
        <v>3</v>
      </c>
      <c r="C9" s="146">
        <v>132572</v>
      </c>
      <c r="D9" s="147">
        <f t="shared" si="0"/>
        <v>139200.6</v>
      </c>
      <c r="E9" s="147">
        <f t="shared" si="0"/>
        <v>146160.63</v>
      </c>
      <c r="F9" s="147">
        <f t="shared" si="0"/>
        <v>153468.66150000002</v>
      </c>
    </row>
    <row r="10" spans="1:6" ht="12.75">
      <c r="A10" s="144" t="s">
        <v>48</v>
      </c>
      <c r="B10" s="145">
        <v>4</v>
      </c>
      <c r="C10" s="146"/>
      <c r="D10" s="147">
        <f t="shared" si="0"/>
        <v>0</v>
      </c>
      <c r="E10" s="147">
        <f t="shared" si="0"/>
        <v>0</v>
      </c>
      <c r="F10" s="147">
        <f t="shared" si="0"/>
        <v>0</v>
      </c>
    </row>
    <row r="11" spans="1:6" ht="25.5">
      <c r="A11" s="144" t="s">
        <v>140</v>
      </c>
      <c r="B11" s="145">
        <v>5</v>
      </c>
      <c r="C11" s="146">
        <v>17135</v>
      </c>
      <c r="D11" s="147">
        <f t="shared" si="0"/>
        <v>17991.75</v>
      </c>
      <c r="E11" s="147">
        <f t="shared" si="0"/>
        <v>18891.3375</v>
      </c>
      <c r="F11" s="147">
        <f t="shared" si="0"/>
        <v>19835.904375000002</v>
      </c>
    </row>
    <row r="12" spans="1:6" ht="12.75">
      <c r="A12" s="148" t="s">
        <v>141</v>
      </c>
      <c r="B12" s="149">
        <v>6</v>
      </c>
      <c r="C12" s="150">
        <f>SUM(C7:C11)</f>
        <v>681717</v>
      </c>
      <c r="D12" s="151">
        <f>SUM(D7:D11)</f>
        <v>715802.85</v>
      </c>
      <c r="E12" s="152">
        <f>SUM(E7:E11)</f>
        <v>751592.9925000002</v>
      </c>
      <c r="F12" s="152">
        <f>SUM(F7:F11)</f>
        <v>789172.6421250002</v>
      </c>
    </row>
    <row r="13" spans="1:6" ht="12.75">
      <c r="A13" s="144" t="s">
        <v>3</v>
      </c>
      <c r="B13" s="145">
        <v>7</v>
      </c>
      <c r="C13" s="146">
        <v>229795</v>
      </c>
      <c r="D13" s="147">
        <f>C13*1.0505</f>
        <v>241399.6475</v>
      </c>
      <c r="E13" s="147">
        <f>D13*1.0505</f>
        <v>253590.32969875</v>
      </c>
      <c r="F13" s="147">
        <f>E13*1.0505</f>
        <v>266396.6413485369</v>
      </c>
    </row>
    <row r="14" spans="1:6" ht="12.75">
      <c r="A14" s="144" t="s">
        <v>71</v>
      </c>
      <c r="B14" s="145">
        <v>8</v>
      </c>
      <c r="C14" s="146">
        <v>52321</v>
      </c>
      <c r="D14" s="147">
        <f aca="true" t="shared" si="1" ref="D14:F20">C14*1.0505</f>
        <v>54963.2105</v>
      </c>
      <c r="E14" s="147">
        <f t="shared" si="1"/>
        <v>57738.85263025</v>
      </c>
      <c r="F14" s="147">
        <f t="shared" si="1"/>
        <v>60654.664688077624</v>
      </c>
    </row>
    <row r="15" spans="1:6" ht="12.75">
      <c r="A15" s="144" t="s">
        <v>0</v>
      </c>
      <c r="B15" s="145">
        <v>9</v>
      </c>
      <c r="C15" s="146">
        <v>261874</v>
      </c>
      <c r="D15" s="147">
        <f t="shared" si="1"/>
        <v>275098.637</v>
      </c>
      <c r="E15" s="147">
        <f t="shared" si="1"/>
        <v>288991.11816849996</v>
      </c>
      <c r="F15" s="147">
        <f t="shared" si="1"/>
        <v>303585.1696360092</v>
      </c>
    </row>
    <row r="16" spans="1:6" ht="12.75">
      <c r="A16" s="144" t="s">
        <v>79</v>
      </c>
      <c r="B16" s="145">
        <v>10</v>
      </c>
      <c r="C16" s="146">
        <v>24584</v>
      </c>
      <c r="D16" s="147">
        <f t="shared" si="1"/>
        <v>25825.492</v>
      </c>
      <c r="E16" s="147">
        <f t="shared" si="1"/>
        <v>27129.679345999997</v>
      </c>
      <c r="F16" s="147">
        <f t="shared" si="1"/>
        <v>28499.728152972995</v>
      </c>
    </row>
    <row r="17" spans="1:6" ht="12.75">
      <c r="A17" s="144" t="s">
        <v>80</v>
      </c>
      <c r="B17" s="145">
        <v>11</v>
      </c>
      <c r="C17" s="146">
        <f>C18+C19+C20</f>
        <v>169052</v>
      </c>
      <c r="D17" s="147">
        <f t="shared" si="1"/>
        <v>177589.126</v>
      </c>
      <c r="E17" s="147">
        <f t="shared" si="1"/>
        <v>186557.37686299998</v>
      </c>
      <c r="F17" s="147">
        <f t="shared" si="1"/>
        <v>195978.52439458147</v>
      </c>
    </row>
    <row r="18" spans="1:6" ht="12.75">
      <c r="A18" s="144" t="s">
        <v>81</v>
      </c>
      <c r="B18" s="145">
        <v>12</v>
      </c>
      <c r="C18" s="146">
        <v>141523</v>
      </c>
      <c r="D18" s="147">
        <f t="shared" si="1"/>
        <v>148669.9115</v>
      </c>
      <c r="E18" s="147">
        <f t="shared" si="1"/>
        <v>156177.74203075</v>
      </c>
      <c r="F18" s="147">
        <f t="shared" si="1"/>
        <v>164064.71800330287</v>
      </c>
    </row>
    <row r="19" spans="1:6" ht="12.75">
      <c r="A19" s="144" t="s">
        <v>83</v>
      </c>
      <c r="B19" s="145">
        <v>13</v>
      </c>
      <c r="C19" s="146">
        <v>17601</v>
      </c>
      <c r="D19" s="147">
        <f t="shared" si="1"/>
        <v>18489.8505</v>
      </c>
      <c r="E19" s="147">
        <f t="shared" si="1"/>
        <v>19423.58795025</v>
      </c>
      <c r="F19" s="147">
        <f t="shared" si="1"/>
        <v>20404.479141737625</v>
      </c>
    </row>
    <row r="20" spans="1:6" ht="12.75">
      <c r="A20" s="144" t="s">
        <v>86</v>
      </c>
      <c r="B20" s="145">
        <v>14</v>
      </c>
      <c r="C20" s="146">
        <v>9928</v>
      </c>
      <c r="D20" s="147">
        <f t="shared" si="1"/>
        <v>10429.364</v>
      </c>
      <c r="E20" s="147">
        <f t="shared" si="1"/>
        <v>10956.046881999999</v>
      </c>
      <c r="F20" s="147">
        <f t="shared" si="1"/>
        <v>11509.327249540998</v>
      </c>
    </row>
    <row r="21" spans="1:6" ht="12.75">
      <c r="A21" s="148" t="s">
        <v>142</v>
      </c>
      <c r="B21" s="149">
        <v>15</v>
      </c>
      <c r="C21" s="150">
        <f>C13+C14+C15+C16+C17</f>
        <v>737626</v>
      </c>
      <c r="D21" s="150">
        <f>D13+D14+D15+D16+D17</f>
        <v>774876.1129999999</v>
      </c>
      <c r="E21" s="152">
        <f>SUM(E13:E17)</f>
        <v>814007.3567064999</v>
      </c>
      <c r="F21" s="152">
        <f>SUM(F13:F17)</f>
        <v>855114.7282201782</v>
      </c>
    </row>
    <row r="22" spans="1:6" ht="12.75">
      <c r="A22" s="509" t="s">
        <v>143</v>
      </c>
      <c r="B22" s="510"/>
      <c r="C22" s="510"/>
      <c r="D22" s="510"/>
      <c r="E22" s="510"/>
      <c r="F22" s="510"/>
    </row>
    <row r="23" spans="1:6" ht="12.75">
      <c r="A23" s="144" t="s">
        <v>35</v>
      </c>
      <c r="B23" s="153" t="s">
        <v>144</v>
      </c>
      <c r="C23" s="154">
        <v>51408</v>
      </c>
      <c r="D23" s="143">
        <f aca="true" t="shared" si="2" ref="D23:F26">C23*1.05</f>
        <v>53978.4</v>
      </c>
      <c r="E23" s="143">
        <f t="shared" si="2"/>
        <v>56677.32000000001</v>
      </c>
      <c r="F23" s="143">
        <f t="shared" si="2"/>
        <v>59511.18600000001</v>
      </c>
    </row>
    <row r="24" spans="1:6" ht="12.75">
      <c r="A24" s="144" t="s">
        <v>145</v>
      </c>
      <c r="B24" s="153" t="s">
        <v>146</v>
      </c>
      <c r="C24" s="155"/>
      <c r="D24" s="143">
        <f t="shared" si="2"/>
        <v>0</v>
      </c>
      <c r="E24" s="143">
        <f t="shared" si="2"/>
        <v>0</v>
      </c>
      <c r="F24" s="143">
        <f t="shared" si="2"/>
        <v>0</v>
      </c>
    </row>
    <row r="25" spans="1:6" ht="12.75">
      <c r="A25" s="144" t="s">
        <v>52</v>
      </c>
      <c r="B25" s="153" t="s">
        <v>147</v>
      </c>
      <c r="C25" s="155">
        <v>13050</v>
      </c>
      <c r="D25" s="143">
        <f t="shared" si="2"/>
        <v>13702.5</v>
      </c>
      <c r="E25" s="143">
        <f t="shared" si="2"/>
        <v>14387.625</v>
      </c>
      <c r="F25" s="143">
        <f t="shared" si="2"/>
        <v>15107.00625</v>
      </c>
    </row>
    <row r="26" spans="1:6" ht="12.75">
      <c r="A26" s="144" t="s">
        <v>58</v>
      </c>
      <c r="B26" s="153" t="s">
        <v>148</v>
      </c>
      <c r="C26" s="155">
        <v>230000</v>
      </c>
      <c r="D26" s="143">
        <f t="shared" si="2"/>
        <v>241500</v>
      </c>
      <c r="E26" s="143">
        <f t="shared" si="2"/>
        <v>253575</v>
      </c>
      <c r="F26" s="143">
        <f t="shared" si="2"/>
        <v>266253.75</v>
      </c>
    </row>
    <row r="27" spans="1:6" ht="12.75">
      <c r="A27" s="148" t="s">
        <v>149</v>
      </c>
      <c r="B27" s="153" t="s">
        <v>150</v>
      </c>
      <c r="C27" s="156">
        <f>SUM(C23:C26)</f>
        <v>294458</v>
      </c>
      <c r="D27" s="157">
        <f>SUM(D24:D26)</f>
        <v>255202.5</v>
      </c>
      <c r="E27" s="158">
        <f>SUM(E24:E26)</f>
        <v>267962.625</v>
      </c>
      <c r="F27" s="152">
        <f>SUM(F24:F26)</f>
        <v>281360.75625</v>
      </c>
    </row>
    <row r="28" spans="1:6" ht="12.75">
      <c r="A28" s="144" t="s">
        <v>151</v>
      </c>
      <c r="B28" s="153" t="s">
        <v>152</v>
      </c>
      <c r="C28" s="155">
        <v>11253</v>
      </c>
      <c r="D28" s="143">
        <f aca="true" t="shared" si="3" ref="D28:F31">C28*1.05</f>
        <v>11815.65</v>
      </c>
      <c r="E28" s="143">
        <f t="shared" si="3"/>
        <v>12406.4325</v>
      </c>
      <c r="F28" s="143">
        <f t="shared" si="3"/>
        <v>13026.754125000001</v>
      </c>
    </row>
    <row r="29" spans="1:6" ht="12.75">
      <c r="A29" s="144" t="s">
        <v>153</v>
      </c>
      <c r="B29" s="153" t="s">
        <v>154</v>
      </c>
      <c r="C29" s="155">
        <v>20990</v>
      </c>
      <c r="D29" s="143">
        <f t="shared" si="3"/>
        <v>22039.5</v>
      </c>
      <c r="E29" s="143">
        <f t="shared" si="3"/>
        <v>23141.475000000002</v>
      </c>
      <c r="F29" s="143">
        <f t="shared" si="3"/>
        <v>24298.54875</v>
      </c>
    </row>
    <row r="30" spans="1:6" ht="12.75">
      <c r="A30" s="144" t="s">
        <v>88</v>
      </c>
      <c r="B30" s="153" t="s">
        <v>155</v>
      </c>
      <c r="C30" s="155"/>
      <c r="D30" s="143">
        <f t="shared" si="3"/>
        <v>0</v>
      </c>
      <c r="E30" s="143">
        <f t="shared" si="3"/>
        <v>0</v>
      </c>
      <c r="F30" s="143">
        <f t="shared" si="3"/>
        <v>0</v>
      </c>
    </row>
    <row r="31" spans="1:6" ht="12.75">
      <c r="A31" s="144" t="s">
        <v>156</v>
      </c>
      <c r="B31" s="153" t="s">
        <v>157</v>
      </c>
      <c r="C31" s="155"/>
      <c r="D31" s="143">
        <f t="shared" si="3"/>
        <v>0</v>
      </c>
      <c r="E31" s="143">
        <f t="shared" si="3"/>
        <v>0</v>
      </c>
      <c r="F31" s="143">
        <f t="shared" si="3"/>
        <v>0</v>
      </c>
    </row>
    <row r="32" spans="1:6" ht="12.75">
      <c r="A32" s="144" t="s">
        <v>89</v>
      </c>
      <c r="B32" s="153" t="s">
        <v>158</v>
      </c>
      <c r="C32" s="155"/>
      <c r="D32" s="143"/>
      <c r="E32" s="143"/>
      <c r="F32" s="143"/>
    </row>
    <row r="33" spans="1:6" ht="12.75">
      <c r="A33" s="144" t="s">
        <v>176</v>
      </c>
      <c r="B33" s="153" t="s">
        <v>159</v>
      </c>
      <c r="C33" s="155">
        <v>12097</v>
      </c>
      <c r="D33" s="143"/>
      <c r="E33" s="143"/>
      <c r="F33" s="143"/>
    </row>
    <row r="34" spans="1:6" ht="12.75">
      <c r="A34" s="144" t="s">
        <v>160</v>
      </c>
      <c r="B34" s="153" t="s">
        <v>161</v>
      </c>
      <c r="C34" s="155"/>
      <c r="D34" s="143"/>
      <c r="E34" s="143"/>
      <c r="F34" s="143"/>
    </row>
    <row r="35" spans="1:6" ht="12.75">
      <c r="A35" s="144" t="s">
        <v>162</v>
      </c>
      <c r="B35" s="153" t="s">
        <v>163</v>
      </c>
      <c r="C35" s="155"/>
      <c r="D35" s="143"/>
      <c r="E35" s="143"/>
      <c r="F35" s="143"/>
    </row>
    <row r="36" spans="1:6" ht="12.75">
      <c r="A36" s="144" t="s">
        <v>164</v>
      </c>
      <c r="B36" s="153" t="s">
        <v>165</v>
      </c>
      <c r="C36" s="155">
        <v>194209</v>
      </c>
      <c r="D36" s="143">
        <f>C36*1.05</f>
        <v>203919.45</v>
      </c>
      <c r="E36" s="143">
        <f>D36*1.05</f>
        <v>214115.42250000002</v>
      </c>
      <c r="F36" s="143">
        <f>E36*1.05</f>
        <v>224821.193625</v>
      </c>
    </row>
    <row r="37" spans="1:6" ht="12.75">
      <c r="A37" s="148" t="s">
        <v>166</v>
      </c>
      <c r="B37" s="153" t="s">
        <v>167</v>
      </c>
      <c r="C37" s="156">
        <f>C28+C29+C30+C34+C36+C33</f>
        <v>238549</v>
      </c>
      <c r="D37" s="159">
        <f>D28+D29+D30+D34</f>
        <v>33855.15</v>
      </c>
      <c r="E37" s="159">
        <f>E28+E29+E30+E34</f>
        <v>35547.9075</v>
      </c>
      <c r="F37" s="152">
        <f>SUM(F28:F36)</f>
        <v>262146.4965</v>
      </c>
    </row>
    <row r="38" spans="1:6" ht="12.75">
      <c r="A38" s="148" t="s">
        <v>168</v>
      </c>
      <c r="B38" s="153" t="s">
        <v>169</v>
      </c>
      <c r="C38" s="160">
        <f>C12+C27</f>
        <v>976175</v>
      </c>
      <c r="D38" s="161">
        <f>D12+D27</f>
        <v>971005.35</v>
      </c>
      <c r="E38" s="161">
        <f>E12+E27</f>
        <v>1019555.6175000002</v>
      </c>
      <c r="F38" s="143">
        <f>F12+F27</f>
        <v>1070533.3983750003</v>
      </c>
    </row>
    <row r="39" spans="1:6" ht="12.75">
      <c r="A39" s="148" t="s">
        <v>170</v>
      </c>
      <c r="B39" s="153" t="s">
        <v>171</v>
      </c>
      <c r="C39" s="160">
        <f>C21+C37</f>
        <v>976175</v>
      </c>
      <c r="D39" s="161">
        <f>D21+D37</f>
        <v>808731.2629999999</v>
      </c>
      <c r="E39" s="161">
        <f>E21+E37</f>
        <v>849555.2642064999</v>
      </c>
      <c r="F39" s="143">
        <f>F21+F37</f>
        <v>1117261.2247201782</v>
      </c>
    </row>
  </sheetData>
  <sheetProtection/>
  <mergeCells count="5">
    <mergeCell ref="A1:F1"/>
    <mergeCell ref="A2:F2"/>
    <mergeCell ref="A3:F3"/>
    <mergeCell ref="A6:F6"/>
    <mergeCell ref="A22:F22"/>
  </mergeCells>
  <printOptions/>
  <pageMargins left="0.7" right="0.7" top="0.75" bottom="0.75" header="0.3" footer="0.3"/>
  <pageSetup horizontalDpi="600" verticalDpi="600" orientation="landscape" paperSize="9" scale="97" r:id="rId1"/>
  <headerFooter>
    <oddHeader>&amp;L15. melléklet a .../2017. (....) önk. rendelethez, 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54"/>
  <sheetViews>
    <sheetView view="pageLayout" zoomScale="85" zoomScalePageLayoutView="85" workbookViewId="0" topLeftCell="A1">
      <selection activeCell="E26" sqref="E26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4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5.28125" style="16" customWidth="1"/>
    <col min="11" max="11" width="10.57421875" style="16" customWidth="1"/>
    <col min="12" max="12" width="15.00390625" style="16" customWidth="1"/>
  </cols>
  <sheetData>
    <row r="1" spans="1:12" ht="19.5" customHeight="1">
      <c r="A1" s="380" t="s">
        <v>190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12" ht="24.75" customHeight="1">
      <c r="A2" s="381" t="s">
        <v>22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12" s="8" customFormat="1" ht="78.75">
      <c r="A3" s="21" t="s">
        <v>18</v>
      </c>
      <c r="B3" s="21" t="s">
        <v>19</v>
      </c>
      <c r="C3" s="21" t="s">
        <v>16</v>
      </c>
      <c r="D3" s="21" t="s">
        <v>17</v>
      </c>
      <c r="E3" s="32" t="s">
        <v>187</v>
      </c>
      <c r="F3" s="32" t="s">
        <v>188</v>
      </c>
      <c r="G3" s="32" t="s">
        <v>189</v>
      </c>
      <c r="H3" s="32" t="s">
        <v>2</v>
      </c>
      <c r="I3" s="32" t="s">
        <v>178</v>
      </c>
      <c r="J3" s="32" t="s">
        <v>179</v>
      </c>
      <c r="K3" s="32" t="s">
        <v>180</v>
      </c>
      <c r="L3" s="32" t="s">
        <v>2</v>
      </c>
    </row>
    <row r="4" spans="1:12" s="9" customFormat="1" ht="31.5">
      <c r="A4" s="28" t="s">
        <v>6</v>
      </c>
      <c r="B4" s="28" t="s">
        <v>33</v>
      </c>
      <c r="C4" s="29"/>
      <c r="D4" s="30" t="s">
        <v>34</v>
      </c>
      <c r="E4" s="31">
        <f aca="true" t="shared" si="0" ref="E4:L4">SUM(E5:E10)</f>
        <v>328091</v>
      </c>
      <c r="F4" s="31">
        <f t="shared" si="0"/>
        <v>68060</v>
      </c>
      <c r="G4" s="31">
        <f t="shared" si="0"/>
        <v>13980</v>
      </c>
      <c r="H4" s="31">
        <f t="shared" si="0"/>
        <v>410131</v>
      </c>
      <c r="I4" s="31">
        <f t="shared" si="0"/>
        <v>410729</v>
      </c>
      <c r="J4" s="31">
        <f t="shared" si="0"/>
        <v>1704</v>
      </c>
      <c r="K4" s="31">
        <f t="shared" si="0"/>
        <v>0</v>
      </c>
      <c r="L4" s="31">
        <f t="shared" si="0"/>
        <v>412433</v>
      </c>
    </row>
    <row r="5" spans="1:12" ht="24" customHeight="1">
      <c r="A5" s="22"/>
      <c r="B5" s="22"/>
      <c r="C5" s="23" t="s">
        <v>28</v>
      </c>
      <c r="D5" s="24" t="s">
        <v>23</v>
      </c>
      <c r="E5" s="40">
        <v>138142</v>
      </c>
      <c r="F5" s="40"/>
      <c r="G5" s="40"/>
      <c r="H5" s="40">
        <f aca="true" t="shared" si="1" ref="H5:H13">SUM(E5:G5)</f>
        <v>138142</v>
      </c>
      <c r="I5" s="40">
        <v>150768</v>
      </c>
      <c r="J5" s="40"/>
      <c r="K5" s="40"/>
      <c r="L5" s="40">
        <f aca="true" t="shared" si="2" ref="L5:L13">SUM(I5:K5)</f>
        <v>150768</v>
      </c>
    </row>
    <row r="6" spans="1:12" ht="33" customHeight="1">
      <c r="A6" s="22"/>
      <c r="B6" s="22"/>
      <c r="C6" s="23" t="s">
        <v>29</v>
      </c>
      <c r="D6" s="24" t="s">
        <v>24</v>
      </c>
      <c r="E6" s="40">
        <v>96343</v>
      </c>
      <c r="F6" s="40"/>
      <c r="G6" s="40"/>
      <c r="H6" s="40">
        <f t="shared" si="1"/>
        <v>96343</v>
      </c>
      <c r="I6" s="40">
        <v>87870</v>
      </c>
      <c r="J6" s="40"/>
      <c r="K6" s="40"/>
      <c r="L6" s="40">
        <f t="shared" si="2"/>
        <v>87870</v>
      </c>
    </row>
    <row r="7" spans="1:12" ht="24.75" customHeight="1">
      <c r="A7" s="22"/>
      <c r="B7" s="22"/>
      <c r="C7" s="23" t="s">
        <v>30</v>
      </c>
      <c r="D7" s="24" t="s">
        <v>25</v>
      </c>
      <c r="E7" s="40">
        <v>72780</v>
      </c>
      <c r="F7" s="40"/>
      <c r="G7" s="40"/>
      <c r="H7" s="40">
        <f t="shared" si="1"/>
        <v>72780</v>
      </c>
      <c r="I7" s="40">
        <v>94663</v>
      </c>
      <c r="J7" s="40"/>
      <c r="K7" s="40"/>
      <c r="L7" s="40">
        <f t="shared" si="2"/>
        <v>94663</v>
      </c>
    </row>
    <row r="8" spans="1:12" ht="23.25" customHeight="1">
      <c r="A8" s="22"/>
      <c r="B8" s="22"/>
      <c r="C8" s="23" t="s">
        <v>31</v>
      </c>
      <c r="D8" s="24" t="s">
        <v>26</v>
      </c>
      <c r="E8" s="40">
        <v>6068</v>
      </c>
      <c r="F8" s="50"/>
      <c r="G8" s="50"/>
      <c r="H8" s="40">
        <f t="shared" si="1"/>
        <v>6068</v>
      </c>
      <c r="I8" s="40">
        <v>6153</v>
      </c>
      <c r="J8" s="50"/>
      <c r="K8" s="50"/>
      <c r="L8" s="40">
        <f t="shared" si="2"/>
        <v>6153</v>
      </c>
    </row>
    <row r="9" spans="1:12" ht="27" customHeight="1">
      <c r="A9" s="22"/>
      <c r="B9" s="22"/>
      <c r="C9" s="23" t="s">
        <v>32</v>
      </c>
      <c r="D9" s="24" t="s">
        <v>27</v>
      </c>
      <c r="E9" s="90">
        <v>8252</v>
      </c>
      <c r="F9" s="41">
        <v>45687</v>
      </c>
      <c r="G9" s="41"/>
      <c r="H9" s="40">
        <f t="shared" si="1"/>
        <v>53939</v>
      </c>
      <c r="I9" s="90">
        <v>67275</v>
      </c>
      <c r="J9" s="41"/>
      <c r="K9" s="41"/>
      <c r="L9" s="40">
        <f t="shared" si="2"/>
        <v>67275</v>
      </c>
    </row>
    <row r="10" spans="1:12" ht="27.75" customHeight="1">
      <c r="A10" s="22"/>
      <c r="B10" s="22"/>
      <c r="C10" s="23" t="s">
        <v>66</v>
      </c>
      <c r="D10" s="24" t="s">
        <v>67</v>
      </c>
      <c r="E10" s="40">
        <v>6506</v>
      </c>
      <c r="F10" s="40">
        <v>22373</v>
      </c>
      <c r="G10" s="40">
        <v>13980</v>
      </c>
      <c r="H10" s="40">
        <f t="shared" si="1"/>
        <v>42859</v>
      </c>
      <c r="I10" s="40">
        <v>4000</v>
      </c>
      <c r="J10" s="40">
        <v>1704</v>
      </c>
      <c r="K10" s="40"/>
      <c r="L10" s="40">
        <f t="shared" si="2"/>
        <v>5704</v>
      </c>
    </row>
    <row r="11" spans="1:12" s="11" customFormat="1" ht="31.5">
      <c r="A11" s="28" t="s">
        <v>7</v>
      </c>
      <c r="B11" s="28" t="s">
        <v>36</v>
      </c>
      <c r="C11" s="29"/>
      <c r="D11" s="30" t="s">
        <v>35</v>
      </c>
      <c r="E11" s="31">
        <f>E12+E13</f>
        <v>0</v>
      </c>
      <c r="F11" s="31">
        <f>F12+F13</f>
        <v>10500</v>
      </c>
      <c r="G11" s="31">
        <f>G12+G13</f>
        <v>0</v>
      </c>
      <c r="H11" s="31">
        <f t="shared" si="1"/>
        <v>10500</v>
      </c>
      <c r="I11" s="31">
        <f>I12+I13</f>
        <v>0</v>
      </c>
      <c r="J11" s="31">
        <f>J12+J13</f>
        <v>0</v>
      </c>
      <c r="K11" s="31">
        <f>K12+K13</f>
        <v>0</v>
      </c>
      <c r="L11" s="31">
        <f t="shared" si="2"/>
        <v>0</v>
      </c>
    </row>
    <row r="12" spans="1:12" ht="15">
      <c r="A12" s="22"/>
      <c r="B12" s="22"/>
      <c r="C12" s="23" t="s">
        <v>37</v>
      </c>
      <c r="D12" s="24" t="s">
        <v>38</v>
      </c>
      <c r="E12" s="34">
        <v>0</v>
      </c>
      <c r="F12" s="34">
        <v>0</v>
      </c>
      <c r="G12" s="34">
        <v>0</v>
      </c>
      <c r="H12" s="33">
        <f t="shared" si="1"/>
        <v>0</v>
      </c>
      <c r="I12" s="34">
        <v>0</v>
      </c>
      <c r="J12" s="34">
        <v>0</v>
      </c>
      <c r="K12" s="34">
        <v>0</v>
      </c>
      <c r="L12" s="33">
        <f t="shared" si="2"/>
        <v>0</v>
      </c>
    </row>
    <row r="13" spans="1:12" s="36" customFormat="1" ht="25.5">
      <c r="A13" s="22"/>
      <c r="B13" s="22"/>
      <c r="C13" s="23" t="s">
        <v>68</v>
      </c>
      <c r="D13" s="24" t="s">
        <v>69</v>
      </c>
      <c r="E13" s="132">
        <v>0</v>
      </c>
      <c r="F13" s="132">
        <v>10500</v>
      </c>
      <c r="G13" s="132"/>
      <c r="H13" s="40">
        <f t="shared" si="1"/>
        <v>10500</v>
      </c>
      <c r="I13" s="132">
        <v>0</v>
      </c>
      <c r="J13" s="132"/>
      <c r="K13" s="132"/>
      <c r="L13" s="40">
        <f t="shared" si="2"/>
        <v>0</v>
      </c>
    </row>
    <row r="14" spans="1:12" s="11" customFormat="1" ht="15.75">
      <c r="A14" s="28" t="s">
        <v>8</v>
      </c>
      <c r="B14" s="28" t="s">
        <v>39</v>
      </c>
      <c r="C14" s="29"/>
      <c r="D14" s="30" t="s">
        <v>40</v>
      </c>
      <c r="E14" s="31">
        <f>E17+E19+E23+E16</f>
        <v>185700</v>
      </c>
      <c r="F14" s="31">
        <v>0</v>
      </c>
      <c r="G14" s="31">
        <v>0</v>
      </c>
      <c r="H14" s="31">
        <f>SUM(E14:G14)</f>
        <v>185700</v>
      </c>
      <c r="I14" s="31">
        <f>I17+I19+I23+I16</f>
        <v>178004</v>
      </c>
      <c r="J14" s="31">
        <v>0</v>
      </c>
      <c r="K14" s="31">
        <v>0</v>
      </c>
      <c r="L14" s="31">
        <f>SUM(I14:K14)</f>
        <v>178004</v>
      </c>
    </row>
    <row r="15" spans="1:12" s="11" customFormat="1" ht="15.75">
      <c r="A15" s="47"/>
      <c r="B15" s="47"/>
      <c r="C15" s="26" t="s">
        <v>97</v>
      </c>
      <c r="D15" s="27" t="s">
        <v>98</v>
      </c>
      <c r="E15" s="38">
        <f>E16</f>
        <v>0</v>
      </c>
      <c r="F15" s="38">
        <f>F16</f>
        <v>0</v>
      </c>
      <c r="G15" s="38">
        <f>G16</f>
        <v>0</v>
      </c>
      <c r="H15" s="38">
        <f>SUM(E15:G15)</f>
        <v>0</v>
      </c>
      <c r="I15" s="38">
        <f>I16</f>
        <v>0</v>
      </c>
      <c r="J15" s="38">
        <f>J16</f>
        <v>0</v>
      </c>
      <c r="K15" s="38">
        <f>K16</f>
        <v>0</v>
      </c>
      <c r="L15" s="38">
        <f>SUM(I15:K15)</f>
        <v>0</v>
      </c>
    </row>
    <row r="16" spans="1:12" s="9" customFormat="1" ht="15">
      <c r="A16" s="51"/>
      <c r="B16" s="51"/>
      <c r="C16" s="23" t="s">
        <v>100</v>
      </c>
      <c r="D16" s="24" t="s">
        <v>99</v>
      </c>
      <c r="E16" s="40"/>
      <c r="F16" s="40"/>
      <c r="G16" s="40"/>
      <c r="H16" s="40">
        <f>SUM(E16:G16)</f>
        <v>0</v>
      </c>
      <c r="I16" s="40"/>
      <c r="J16" s="40"/>
      <c r="K16" s="40"/>
      <c r="L16" s="40">
        <f>SUM(I16:K16)</f>
        <v>0</v>
      </c>
    </row>
    <row r="17" spans="1:12" s="11" customFormat="1" ht="15.75">
      <c r="A17" s="25"/>
      <c r="B17" s="25"/>
      <c r="C17" s="26" t="s">
        <v>59</v>
      </c>
      <c r="D17" s="27" t="s">
        <v>60</v>
      </c>
      <c r="E17" s="38">
        <f>E18</f>
        <v>17000</v>
      </c>
      <c r="F17" s="38">
        <f>F18</f>
        <v>0</v>
      </c>
      <c r="G17" s="38">
        <f>G18</f>
        <v>0</v>
      </c>
      <c r="H17" s="38">
        <f>SUM(E17:G17)</f>
        <v>17000</v>
      </c>
      <c r="I17" s="38">
        <f>I18</f>
        <v>18000</v>
      </c>
      <c r="J17" s="38">
        <f>J18</f>
        <v>0</v>
      </c>
      <c r="K17" s="38">
        <f>K18</f>
        <v>0</v>
      </c>
      <c r="L17" s="38">
        <f>SUM(I17:K17)</f>
        <v>18000</v>
      </c>
    </row>
    <row r="18" spans="1:12" s="11" customFormat="1" ht="15.75">
      <c r="A18" s="25"/>
      <c r="B18" s="25"/>
      <c r="C18" s="26"/>
      <c r="D18" s="24" t="s">
        <v>61</v>
      </c>
      <c r="E18" s="40">
        <v>17000</v>
      </c>
      <c r="F18" s="38"/>
      <c r="G18" s="38"/>
      <c r="H18" s="40">
        <f>SUM(E18:G18)</f>
        <v>17000</v>
      </c>
      <c r="I18" s="40">
        <v>18000</v>
      </c>
      <c r="J18" s="38"/>
      <c r="K18" s="38"/>
      <c r="L18" s="40">
        <f>SUM(I18:K18)</f>
        <v>18000</v>
      </c>
    </row>
    <row r="19" spans="1:12" s="11" customFormat="1" ht="15.75">
      <c r="A19" s="25"/>
      <c r="B19" s="25"/>
      <c r="C19" s="26" t="s">
        <v>62</v>
      </c>
      <c r="D19" s="27" t="s">
        <v>92</v>
      </c>
      <c r="E19" s="38">
        <f>E20+E21+E22</f>
        <v>153400</v>
      </c>
      <c r="F19" s="38">
        <f>F20+F22</f>
        <v>0</v>
      </c>
      <c r="G19" s="38">
        <f>G20+G22</f>
        <v>0</v>
      </c>
      <c r="H19" s="38">
        <f>H20+H21+H22</f>
        <v>153400</v>
      </c>
      <c r="I19" s="38">
        <f>I20+I21+I22</f>
        <v>146404</v>
      </c>
      <c r="J19" s="38">
        <f>J20+J22</f>
        <v>0</v>
      </c>
      <c r="K19" s="38">
        <f>K20+K22</f>
        <v>0</v>
      </c>
      <c r="L19" s="38">
        <f>L20+L21+L22</f>
        <v>146404</v>
      </c>
    </row>
    <row r="20" spans="1:12" s="11" customFormat="1" ht="15.75">
      <c r="A20" s="25"/>
      <c r="B20" s="25"/>
      <c r="C20" s="26"/>
      <c r="D20" s="24" t="s">
        <v>4</v>
      </c>
      <c r="E20" s="40">
        <v>140000</v>
      </c>
      <c r="F20" s="38"/>
      <c r="G20" s="38"/>
      <c r="H20" s="40">
        <f aca="true" t="shared" si="3" ref="H20:H25">SUM(E20:G20)</f>
        <v>140000</v>
      </c>
      <c r="I20" s="40">
        <v>132654</v>
      </c>
      <c r="J20" s="38"/>
      <c r="K20" s="38"/>
      <c r="L20" s="40">
        <f aca="true" t="shared" si="4" ref="L20:L25">SUM(I20:K20)</f>
        <v>132654</v>
      </c>
    </row>
    <row r="21" spans="1:12" s="11" customFormat="1" ht="15.75">
      <c r="A21" s="25"/>
      <c r="B21" s="25"/>
      <c r="C21" s="26"/>
      <c r="D21" s="24" t="s">
        <v>101</v>
      </c>
      <c r="E21" s="40"/>
      <c r="F21" s="38"/>
      <c r="G21" s="38"/>
      <c r="H21" s="40">
        <f t="shared" si="3"/>
        <v>0</v>
      </c>
      <c r="I21" s="40">
        <v>150</v>
      </c>
      <c r="J21" s="38"/>
      <c r="K21" s="38"/>
      <c r="L21" s="40">
        <f t="shared" si="4"/>
        <v>150</v>
      </c>
    </row>
    <row r="22" spans="1:12" s="3" customFormat="1" ht="12.75">
      <c r="A22" s="25"/>
      <c r="B22" s="25"/>
      <c r="C22" s="23" t="s">
        <v>96</v>
      </c>
      <c r="D22" s="24" t="s">
        <v>5</v>
      </c>
      <c r="E22" s="40">
        <v>13400</v>
      </c>
      <c r="F22" s="38"/>
      <c r="G22" s="38"/>
      <c r="H22" s="40">
        <f t="shared" si="3"/>
        <v>13400</v>
      </c>
      <c r="I22" s="40">
        <v>13600</v>
      </c>
      <c r="J22" s="38"/>
      <c r="K22" s="38"/>
      <c r="L22" s="40">
        <f t="shared" si="4"/>
        <v>13600</v>
      </c>
    </row>
    <row r="23" spans="1:12" s="11" customFormat="1" ht="15.75">
      <c r="A23" s="25"/>
      <c r="B23" s="25"/>
      <c r="C23" s="26" t="s">
        <v>63</v>
      </c>
      <c r="D23" s="27" t="s">
        <v>64</v>
      </c>
      <c r="E23" s="38">
        <f>E24+E25</f>
        <v>15300</v>
      </c>
      <c r="F23" s="38">
        <f>F24</f>
        <v>0</v>
      </c>
      <c r="G23" s="38">
        <f>G24</f>
        <v>0</v>
      </c>
      <c r="H23" s="38">
        <f t="shared" si="3"/>
        <v>15300</v>
      </c>
      <c r="I23" s="38">
        <f>I24+I25</f>
        <v>13600</v>
      </c>
      <c r="J23" s="38">
        <f>J24</f>
        <v>0</v>
      </c>
      <c r="K23" s="38">
        <f>K24</f>
        <v>0</v>
      </c>
      <c r="L23" s="38">
        <f t="shared" si="4"/>
        <v>13600</v>
      </c>
    </row>
    <row r="24" spans="1:12" s="3" customFormat="1" ht="12.75">
      <c r="A24" s="25"/>
      <c r="B24" s="25"/>
      <c r="C24" s="26"/>
      <c r="D24" s="24" t="s">
        <v>65</v>
      </c>
      <c r="E24" s="40">
        <v>800</v>
      </c>
      <c r="F24" s="38"/>
      <c r="G24" s="38"/>
      <c r="H24" s="40">
        <f t="shared" si="3"/>
        <v>800</v>
      </c>
      <c r="I24" s="40">
        <v>1600</v>
      </c>
      <c r="J24" s="38"/>
      <c r="K24" s="38"/>
      <c r="L24" s="40">
        <f t="shared" si="4"/>
        <v>1600</v>
      </c>
    </row>
    <row r="25" spans="1:12" s="129" customFormat="1" ht="12.75">
      <c r="A25" s="25"/>
      <c r="B25" s="25"/>
      <c r="C25" s="26"/>
      <c r="D25" s="24" t="s">
        <v>125</v>
      </c>
      <c r="E25" s="40">
        <v>14500</v>
      </c>
      <c r="F25" s="38"/>
      <c r="G25" s="38"/>
      <c r="H25" s="40">
        <f t="shared" si="3"/>
        <v>14500</v>
      </c>
      <c r="I25" s="40">
        <v>12000</v>
      </c>
      <c r="J25" s="38"/>
      <c r="K25" s="38"/>
      <c r="L25" s="40">
        <f t="shared" si="4"/>
        <v>12000</v>
      </c>
    </row>
    <row r="26" spans="1:12" s="11" customFormat="1" ht="15.75">
      <c r="A26" s="28" t="s">
        <v>9</v>
      </c>
      <c r="B26" s="28" t="s">
        <v>41</v>
      </c>
      <c r="C26" s="29"/>
      <c r="D26" s="30" t="s">
        <v>42</v>
      </c>
      <c r="E26" s="31">
        <v>11962</v>
      </c>
      <c r="F26" s="31">
        <v>136793</v>
      </c>
      <c r="G26" s="31">
        <v>0</v>
      </c>
      <c r="H26" s="31">
        <f>SUM(E26:G26)</f>
        <v>148755</v>
      </c>
      <c r="I26" s="31">
        <v>9570</v>
      </c>
      <c r="J26" s="31">
        <v>37025</v>
      </c>
      <c r="K26" s="31">
        <v>0</v>
      </c>
      <c r="L26" s="31">
        <f>SUM(I26:K26)</f>
        <v>46595</v>
      </c>
    </row>
    <row r="27" spans="1:12" s="11" customFormat="1" ht="15.75">
      <c r="A27" s="22"/>
      <c r="B27" s="22"/>
      <c r="C27" s="23" t="s">
        <v>43</v>
      </c>
      <c r="D27" s="24" t="s">
        <v>44</v>
      </c>
      <c r="E27" s="33"/>
      <c r="F27" s="33">
        <v>2000</v>
      </c>
      <c r="G27" s="33"/>
      <c r="H27" s="33">
        <f>SUM(E27:G27)</f>
        <v>2000</v>
      </c>
      <c r="I27" s="33"/>
      <c r="J27" s="33">
        <v>0</v>
      </c>
      <c r="K27" s="33"/>
      <c r="L27" s="33">
        <f>SUM(I27:K27)</f>
        <v>0</v>
      </c>
    </row>
    <row r="28" spans="1:12" s="11" customFormat="1" ht="15.75">
      <c r="A28" s="28" t="s">
        <v>10</v>
      </c>
      <c r="B28" s="28" t="s">
        <v>45</v>
      </c>
      <c r="C28" s="29"/>
      <c r="D28" s="30" t="s">
        <v>46</v>
      </c>
      <c r="E28" s="45"/>
      <c r="F28" s="45"/>
      <c r="G28" s="45"/>
      <c r="H28" s="31">
        <f>SUM(E28:G28)</f>
        <v>0</v>
      </c>
      <c r="I28" s="45"/>
      <c r="J28" s="45"/>
      <c r="K28" s="45"/>
      <c r="L28" s="31">
        <f>SUM(I28:K28)</f>
        <v>0</v>
      </c>
    </row>
    <row r="29" spans="1:12" s="11" customFormat="1" ht="15.75">
      <c r="A29" s="28" t="s">
        <v>20</v>
      </c>
      <c r="B29" s="28" t="s">
        <v>47</v>
      </c>
      <c r="C29" s="29"/>
      <c r="D29" s="30" t="s">
        <v>48</v>
      </c>
      <c r="E29" s="31">
        <f aca="true" t="shared" si="5" ref="E29:L29">E30+E31</f>
        <v>0</v>
      </c>
      <c r="F29" s="31">
        <f t="shared" si="5"/>
        <v>0</v>
      </c>
      <c r="G29" s="31">
        <f t="shared" si="5"/>
        <v>1014</v>
      </c>
      <c r="H29" s="31">
        <f t="shared" si="5"/>
        <v>1014</v>
      </c>
      <c r="I29" s="31">
        <f t="shared" si="5"/>
        <v>0</v>
      </c>
      <c r="J29" s="31">
        <f t="shared" si="5"/>
        <v>9652</v>
      </c>
      <c r="K29" s="31">
        <f t="shared" si="5"/>
        <v>0</v>
      </c>
      <c r="L29" s="31">
        <f t="shared" si="5"/>
        <v>9652</v>
      </c>
    </row>
    <row r="30" spans="1:12" s="11" customFormat="1" ht="15.75">
      <c r="A30" s="22"/>
      <c r="B30" s="22"/>
      <c r="C30" s="23" t="s">
        <v>93</v>
      </c>
      <c r="D30" s="24" t="s">
        <v>94</v>
      </c>
      <c r="E30" s="39"/>
      <c r="F30" s="39"/>
      <c r="G30" s="39">
        <v>1014</v>
      </c>
      <c r="H30" s="39">
        <f>SUM(E30:G30)</f>
        <v>1014</v>
      </c>
      <c r="I30" s="39"/>
      <c r="J30" s="39"/>
      <c r="K30" s="39"/>
      <c r="L30" s="39">
        <f>SUM(I30:K30)</f>
        <v>0</v>
      </c>
    </row>
    <row r="31" spans="1:12" s="11" customFormat="1" ht="15.75">
      <c r="A31" s="22"/>
      <c r="B31" s="22"/>
      <c r="C31" s="23" t="s">
        <v>50</v>
      </c>
      <c r="D31" s="24" t="s">
        <v>49</v>
      </c>
      <c r="E31" s="33"/>
      <c r="F31" s="33"/>
      <c r="G31" s="33"/>
      <c r="H31" s="33">
        <f>SUM(E31:G31)</f>
        <v>0</v>
      </c>
      <c r="I31" s="33"/>
      <c r="J31" s="33">
        <v>9652</v>
      </c>
      <c r="K31" s="33"/>
      <c r="L31" s="33">
        <f>SUM(I31:K31)</f>
        <v>9652</v>
      </c>
    </row>
    <row r="32" spans="1:12" s="11" customFormat="1" ht="31.5">
      <c r="A32" s="28" t="s">
        <v>11</v>
      </c>
      <c r="B32" s="28" t="s">
        <v>51</v>
      </c>
      <c r="C32" s="29"/>
      <c r="D32" s="30" t="s">
        <v>52</v>
      </c>
      <c r="E32" s="31">
        <f aca="true" t="shared" si="6" ref="E32:L32">E33+E34</f>
        <v>0</v>
      </c>
      <c r="F32" s="31">
        <f t="shared" si="6"/>
        <v>34555</v>
      </c>
      <c r="G32" s="31">
        <f t="shared" si="6"/>
        <v>0</v>
      </c>
      <c r="H32" s="31">
        <f t="shared" si="6"/>
        <v>34555</v>
      </c>
      <c r="I32" s="31">
        <f t="shared" si="6"/>
        <v>0</v>
      </c>
      <c r="J32" s="31">
        <f t="shared" si="6"/>
        <v>0</v>
      </c>
      <c r="K32" s="31">
        <f t="shared" si="6"/>
        <v>0</v>
      </c>
      <c r="L32" s="31">
        <f t="shared" si="6"/>
        <v>0</v>
      </c>
    </row>
    <row r="33" spans="1:12" s="11" customFormat="1" ht="15.75">
      <c r="A33" s="22"/>
      <c r="B33" s="22"/>
      <c r="C33" s="23" t="s">
        <v>93</v>
      </c>
      <c r="D33" s="24" t="s">
        <v>95</v>
      </c>
      <c r="E33" s="40"/>
      <c r="F33" s="40"/>
      <c r="G33" s="40"/>
      <c r="H33" s="40">
        <f>SUM(E33:G33)</f>
        <v>0</v>
      </c>
      <c r="I33" s="40"/>
      <c r="J33" s="40"/>
      <c r="K33" s="40"/>
      <c r="L33" s="40">
        <f>SUM(I33:K33)</f>
        <v>0</v>
      </c>
    </row>
    <row r="34" spans="1:12" s="3" customFormat="1" ht="15">
      <c r="A34" s="22"/>
      <c r="B34" s="22"/>
      <c r="C34" s="23" t="s">
        <v>53</v>
      </c>
      <c r="D34" s="24" t="s">
        <v>54</v>
      </c>
      <c r="E34" s="33"/>
      <c r="F34" s="33">
        <v>34555</v>
      </c>
      <c r="G34" s="33"/>
      <c r="H34" s="33">
        <f>SUM(E34:G34)</f>
        <v>34555</v>
      </c>
      <c r="I34" s="33"/>
      <c r="J34" s="33"/>
      <c r="K34" s="33"/>
      <c r="L34" s="33">
        <f>SUM(I34:K34)</f>
        <v>0</v>
      </c>
    </row>
    <row r="35" spans="1:12" s="11" customFormat="1" ht="15.75">
      <c r="A35" s="28" t="s">
        <v>12</v>
      </c>
      <c r="B35" s="28" t="s">
        <v>55</v>
      </c>
      <c r="C35" s="29"/>
      <c r="D35" s="30" t="s">
        <v>56</v>
      </c>
      <c r="E35" s="31">
        <f>E36</f>
        <v>85738</v>
      </c>
      <c r="F35" s="31">
        <f>F36</f>
        <v>1218151</v>
      </c>
      <c r="G35" s="31">
        <f>G36</f>
        <v>0</v>
      </c>
      <c r="H35" s="31">
        <f>SUM(E35:G35)</f>
        <v>1303889</v>
      </c>
      <c r="I35" s="31">
        <f>I36</f>
        <v>0</v>
      </c>
      <c r="J35" s="31">
        <f>J36</f>
        <v>340000</v>
      </c>
      <c r="K35" s="31">
        <f>K36</f>
        <v>0</v>
      </c>
      <c r="L35" s="31">
        <f>SUM(I35:K35)</f>
        <v>340000</v>
      </c>
    </row>
    <row r="36" spans="1:12" s="44" customFormat="1" ht="25.5">
      <c r="A36" s="22"/>
      <c r="B36" s="22"/>
      <c r="C36" s="23" t="s">
        <v>57</v>
      </c>
      <c r="D36" s="24" t="s">
        <v>58</v>
      </c>
      <c r="E36" s="33">
        <v>85738</v>
      </c>
      <c r="F36" s="33">
        <v>1218151</v>
      </c>
      <c r="G36" s="33"/>
      <c r="H36" s="33">
        <f>SUM(E36:G36)</f>
        <v>1303889</v>
      </c>
      <c r="I36" s="33"/>
      <c r="J36" s="33">
        <v>340000</v>
      </c>
      <c r="K36" s="33"/>
      <c r="L36" s="33">
        <f>SUM(I36:K36)</f>
        <v>340000</v>
      </c>
    </row>
    <row r="37" spans="1:12" ht="15.75">
      <c r="A37" s="28"/>
      <c r="B37" s="28"/>
      <c r="C37" s="29"/>
      <c r="D37" s="30" t="s">
        <v>13</v>
      </c>
      <c r="E37" s="31">
        <f>E4+E11+E14+E26+E28+E29+E32+E35</f>
        <v>611491</v>
      </c>
      <c r="F37" s="31">
        <f>F4+F11+F14+F26+F28+F29+F32+F35</f>
        <v>1468059</v>
      </c>
      <c r="G37" s="31">
        <f>G4+G11+G14+G26+G28+G29+G32+G35</f>
        <v>14994</v>
      </c>
      <c r="H37" s="31">
        <f>SUM(E37:G37)</f>
        <v>2094544</v>
      </c>
      <c r="I37" s="31">
        <f>I4+I11+I14+I26+I28+I29+I32+I35</f>
        <v>598303</v>
      </c>
      <c r="J37" s="31">
        <f>J4+J11+J14+J26+J28+J29+J32+J35</f>
        <v>388381</v>
      </c>
      <c r="K37" s="31">
        <f>K4+K11+K14+K26+K28+K29+K32+K35</f>
        <v>0</v>
      </c>
      <c r="L37" s="31">
        <f>SUM(I37:K37)</f>
        <v>986684</v>
      </c>
    </row>
    <row r="38" spans="1:12" s="9" customFormat="1" ht="15">
      <c r="A38" s="17"/>
      <c r="B38" s="17"/>
      <c r="C38" s="17"/>
      <c r="D38" s="14"/>
      <c r="E38" s="18"/>
      <c r="F38" s="18"/>
      <c r="G38" s="18"/>
      <c r="H38" s="18"/>
      <c r="I38" s="18"/>
      <c r="J38" s="18"/>
      <c r="K38" s="18"/>
      <c r="L38" s="18"/>
    </row>
    <row r="39" spans="1:12" s="9" customFormat="1" ht="15">
      <c r="A39" s="17"/>
      <c r="B39" s="17"/>
      <c r="C39" s="17"/>
      <c r="D39" s="14"/>
      <c r="E39" s="18"/>
      <c r="F39" s="18"/>
      <c r="G39" s="18"/>
      <c r="H39" s="18"/>
      <c r="I39" s="18"/>
      <c r="J39" s="18"/>
      <c r="K39" s="18"/>
      <c r="L39" s="18"/>
    </row>
    <row r="40" spans="1:12" s="36" customFormat="1" ht="15">
      <c r="A40" s="17"/>
      <c r="B40" s="17"/>
      <c r="C40" s="17"/>
      <c r="D40" s="14"/>
      <c r="E40" s="18"/>
      <c r="F40" s="18"/>
      <c r="G40" s="18"/>
      <c r="H40" s="18"/>
      <c r="I40" s="18"/>
      <c r="J40" s="18"/>
      <c r="K40" s="18"/>
      <c r="L40" s="18"/>
    </row>
    <row r="41" spans="1:12" ht="15">
      <c r="A41" s="17"/>
      <c r="B41" s="17"/>
      <c r="C41" s="17"/>
      <c r="D41" s="14"/>
      <c r="E41" s="18"/>
      <c r="F41" s="18"/>
      <c r="G41" s="18"/>
      <c r="H41" s="18"/>
      <c r="I41" s="18"/>
      <c r="J41" s="18"/>
      <c r="K41" s="18"/>
      <c r="L41" s="18"/>
    </row>
    <row r="42" spans="1:12" s="9" customFormat="1" ht="15">
      <c r="A42" s="17"/>
      <c r="B42" s="17"/>
      <c r="C42" s="17"/>
      <c r="D42" s="14"/>
      <c r="E42" s="18"/>
      <c r="F42" s="18"/>
      <c r="G42" s="18"/>
      <c r="H42" s="18"/>
      <c r="I42" s="18"/>
      <c r="J42" s="18"/>
      <c r="K42" s="18"/>
      <c r="L42" s="18"/>
    </row>
    <row r="43" spans="1:12" s="36" customFormat="1" ht="15">
      <c r="A43" s="17"/>
      <c r="B43" s="17"/>
      <c r="C43" s="17"/>
      <c r="D43" s="14"/>
      <c r="E43" s="18"/>
      <c r="F43" s="18"/>
      <c r="G43" s="18"/>
      <c r="H43" s="18"/>
      <c r="I43" s="18"/>
      <c r="J43" s="18"/>
      <c r="K43" s="18"/>
      <c r="L43" s="18"/>
    </row>
    <row r="44" spans="1:12" ht="15">
      <c r="A44" s="17"/>
      <c r="B44" s="17"/>
      <c r="C44" s="17"/>
      <c r="D44" s="14"/>
      <c r="E44" s="18"/>
      <c r="F44" s="18"/>
      <c r="G44" s="18"/>
      <c r="H44" s="18"/>
      <c r="I44" s="18"/>
      <c r="J44" s="18"/>
      <c r="K44" s="18"/>
      <c r="L44" s="18"/>
    </row>
    <row r="45" spans="1:12" s="9" customFormat="1" ht="15">
      <c r="A45" s="17"/>
      <c r="B45" s="17"/>
      <c r="C45" s="17"/>
      <c r="D45" s="14"/>
      <c r="E45" s="18"/>
      <c r="F45" s="18"/>
      <c r="G45" s="18"/>
      <c r="H45" s="18"/>
      <c r="I45" s="18"/>
      <c r="J45" s="18"/>
      <c r="K45" s="18"/>
      <c r="L45" s="18"/>
    </row>
    <row r="46" spans="1:12" ht="15">
      <c r="A46" s="17"/>
      <c r="B46" s="17"/>
      <c r="C46" s="17"/>
      <c r="D46" s="14"/>
      <c r="E46" s="18"/>
      <c r="F46" s="18"/>
      <c r="G46" s="18"/>
      <c r="H46" s="18"/>
      <c r="I46" s="18"/>
      <c r="J46" s="18"/>
      <c r="K46" s="18"/>
      <c r="L46" s="18"/>
    </row>
    <row r="47" spans="1:12" s="11" customFormat="1" ht="15.75">
      <c r="A47" s="17"/>
      <c r="B47" s="17"/>
      <c r="C47" s="17"/>
      <c r="D47" s="14"/>
      <c r="E47" s="18"/>
      <c r="F47" s="18"/>
      <c r="G47" s="18"/>
      <c r="H47" s="18"/>
      <c r="I47" s="18"/>
      <c r="J47" s="18"/>
      <c r="K47" s="18"/>
      <c r="L47" s="18"/>
    </row>
    <row r="48" spans="1:12" ht="15">
      <c r="A48" s="17"/>
      <c r="B48" s="17"/>
      <c r="C48" s="17"/>
      <c r="D48" s="14"/>
      <c r="E48" s="18"/>
      <c r="F48" s="18"/>
      <c r="G48" s="18"/>
      <c r="H48" s="18"/>
      <c r="I48" s="18"/>
      <c r="J48" s="18"/>
      <c r="K48" s="18"/>
      <c r="L48" s="18"/>
    </row>
    <row r="49" spans="1:12" ht="15">
      <c r="A49" s="17"/>
      <c r="B49" s="17"/>
      <c r="C49" s="17"/>
      <c r="D49" s="14"/>
      <c r="E49" s="18"/>
      <c r="F49" s="18"/>
      <c r="G49" s="18"/>
      <c r="H49" s="18"/>
      <c r="I49" s="18"/>
      <c r="J49" s="18"/>
      <c r="K49" s="18"/>
      <c r="L49" s="18"/>
    </row>
    <row r="50" spans="1:12" ht="15">
      <c r="A50" s="17"/>
      <c r="B50" s="17"/>
      <c r="C50" s="17"/>
      <c r="D50" s="14"/>
      <c r="E50" s="18"/>
      <c r="F50" s="18"/>
      <c r="G50" s="18"/>
      <c r="H50" s="18"/>
      <c r="I50" s="18"/>
      <c r="J50" s="18"/>
      <c r="K50" s="18"/>
      <c r="L50" s="18"/>
    </row>
    <row r="51" spans="1:12" ht="15">
      <c r="A51" s="17"/>
      <c r="B51" s="17"/>
      <c r="C51" s="17"/>
      <c r="D51" s="14"/>
      <c r="E51" s="18"/>
      <c r="F51" s="18"/>
      <c r="G51" s="18"/>
      <c r="H51" s="18"/>
      <c r="I51" s="18"/>
      <c r="J51" s="18"/>
      <c r="K51" s="18"/>
      <c r="L51" s="18"/>
    </row>
    <row r="52" spans="1:12" ht="15">
      <c r="A52" s="17"/>
      <c r="B52" s="17"/>
      <c r="C52" s="17"/>
      <c r="D52" s="14"/>
      <c r="E52" s="18"/>
      <c r="F52" s="18"/>
      <c r="G52" s="18"/>
      <c r="H52" s="18"/>
      <c r="I52" s="18"/>
      <c r="J52" s="18"/>
      <c r="K52" s="18"/>
      <c r="L52" s="18"/>
    </row>
    <row r="53" spans="1:12" ht="15">
      <c r="A53" s="17"/>
      <c r="B53" s="17"/>
      <c r="C53" s="17"/>
      <c r="D53" s="14"/>
      <c r="E53" s="18"/>
      <c r="F53" s="18"/>
      <c r="G53" s="18"/>
      <c r="H53" s="18"/>
      <c r="I53" s="18"/>
      <c r="J53" s="18"/>
      <c r="K53" s="18"/>
      <c r="L53" s="18"/>
    </row>
    <row r="54" spans="1:12" ht="15">
      <c r="A54" s="17"/>
      <c r="B54" s="17"/>
      <c r="C54" s="17"/>
      <c r="D54" s="14"/>
      <c r="E54" s="18"/>
      <c r="F54" s="18"/>
      <c r="G54" s="18"/>
      <c r="H54" s="18"/>
      <c r="I54" s="18"/>
      <c r="J54" s="18"/>
      <c r="K54" s="18"/>
      <c r="L54" s="18"/>
    </row>
  </sheetData>
  <sheetProtection/>
  <mergeCells count="2">
    <mergeCell ref="A1:L1"/>
    <mergeCell ref="A2:L2"/>
  </mergeCells>
  <printOptions heading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1"/>
  <headerFooter alignWithMargins="0">
    <oddHeader>&amp;L1. melléklet a 2/2019. (II.22.)  önk. rendelethez ezer Ft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view="pageLayout" workbookViewId="0" topLeftCell="A1">
      <selection activeCell="E28" sqref="E28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5.28125" style="16" customWidth="1"/>
    <col min="11" max="11" width="10.57421875" style="16" customWidth="1"/>
    <col min="12" max="12" width="15.00390625" style="16" customWidth="1"/>
  </cols>
  <sheetData>
    <row r="1" spans="1:12" ht="15.75">
      <c r="A1" s="383" t="s">
        <v>190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2" ht="15.75">
      <c r="A2" s="385" t="s">
        <v>109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2" ht="15.75">
      <c r="A3" s="382"/>
      <c r="B3" s="382"/>
      <c r="C3" s="382"/>
      <c r="D3" s="382"/>
      <c r="E3" s="15"/>
      <c r="F3" s="7"/>
      <c r="G3"/>
      <c r="H3"/>
      <c r="I3" s="15"/>
      <c r="J3" s="7"/>
      <c r="K3"/>
      <c r="L3"/>
    </row>
    <row r="4" spans="1:10" s="63" customFormat="1" ht="12.75">
      <c r="A4" s="388" t="s">
        <v>121</v>
      </c>
      <c r="B4" s="388"/>
      <c r="C4" s="388"/>
      <c r="D4" s="388"/>
      <c r="E4" s="62"/>
      <c r="F4" s="62"/>
      <c r="I4" s="62"/>
      <c r="J4" s="62"/>
    </row>
    <row r="5" spans="1:12" s="78" customFormat="1" ht="45">
      <c r="A5" s="60" t="s">
        <v>18</v>
      </c>
      <c r="B5" s="60" t="s">
        <v>19</v>
      </c>
      <c r="C5" s="60" t="s">
        <v>16</v>
      </c>
      <c r="D5" s="60" t="s">
        <v>17</v>
      </c>
      <c r="E5" s="61" t="s">
        <v>187</v>
      </c>
      <c r="F5" s="61" t="s">
        <v>188</v>
      </c>
      <c r="G5" s="61" t="s">
        <v>189</v>
      </c>
      <c r="H5" s="61" t="s">
        <v>2</v>
      </c>
      <c r="I5" s="61" t="s">
        <v>178</v>
      </c>
      <c r="J5" s="61" t="s">
        <v>179</v>
      </c>
      <c r="K5" s="61" t="s">
        <v>180</v>
      </c>
      <c r="L5" s="61" t="s">
        <v>2</v>
      </c>
    </row>
    <row r="6" spans="1:12" s="63" customFormat="1" ht="22.5">
      <c r="A6" s="64" t="s">
        <v>6</v>
      </c>
      <c r="B6" s="64" t="s">
        <v>33</v>
      </c>
      <c r="C6" s="65"/>
      <c r="D6" s="66" t="s">
        <v>34</v>
      </c>
      <c r="E6" s="67">
        <f aca="true" t="shared" si="0" ref="E6:L6">E7+E8+E9+E10+E11+E12</f>
        <v>321585</v>
      </c>
      <c r="F6" s="67">
        <f t="shared" si="0"/>
        <v>68060</v>
      </c>
      <c r="G6" s="67">
        <f t="shared" si="0"/>
        <v>0</v>
      </c>
      <c r="H6" s="67">
        <f t="shared" si="0"/>
        <v>389645</v>
      </c>
      <c r="I6" s="67">
        <f t="shared" si="0"/>
        <v>406729</v>
      </c>
      <c r="J6" s="67">
        <f t="shared" si="0"/>
        <v>0</v>
      </c>
      <c r="K6" s="67">
        <f t="shared" si="0"/>
        <v>0</v>
      </c>
      <c r="L6" s="67">
        <f t="shared" si="0"/>
        <v>406729</v>
      </c>
    </row>
    <row r="7" spans="1:12" s="63" customFormat="1" ht="20.25" customHeight="1">
      <c r="A7" s="68"/>
      <c r="B7" s="68"/>
      <c r="C7" s="69" t="s">
        <v>28</v>
      </c>
      <c r="D7" s="70" t="s">
        <v>23</v>
      </c>
      <c r="E7" s="71">
        <v>138142</v>
      </c>
      <c r="F7" s="71"/>
      <c r="G7" s="71"/>
      <c r="H7" s="71">
        <f aca="true" t="shared" si="1" ref="H7:H15">SUM(E7:G7)</f>
        <v>138142</v>
      </c>
      <c r="I7" s="71">
        <v>150768</v>
      </c>
      <c r="J7" s="71"/>
      <c r="K7" s="71"/>
      <c r="L7" s="71">
        <f aca="true" t="shared" si="2" ref="L7:L15">SUM(I7:K7)</f>
        <v>150768</v>
      </c>
    </row>
    <row r="8" spans="1:12" s="63" customFormat="1" ht="20.25" customHeight="1">
      <c r="A8" s="68"/>
      <c r="B8" s="68"/>
      <c r="C8" s="69" t="s">
        <v>29</v>
      </c>
      <c r="D8" s="70" t="s">
        <v>24</v>
      </c>
      <c r="E8" s="71">
        <v>96343</v>
      </c>
      <c r="F8" s="71"/>
      <c r="G8" s="71"/>
      <c r="H8" s="71">
        <f t="shared" si="1"/>
        <v>96343</v>
      </c>
      <c r="I8" s="71">
        <v>87870</v>
      </c>
      <c r="J8" s="71"/>
      <c r="K8" s="71"/>
      <c r="L8" s="71">
        <f t="shared" si="2"/>
        <v>87870</v>
      </c>
    </row>
    <row r="9" spans="1:12" s="63" customFormat="1" ht="20.25" customHeight="1">
      <c r="A9" s="68"/>
      <c r="B9" s="68"/>
      <c r="C9" s="69" t="s">
        <v>30</v>
      </c>
      <c r="D9" s="70" t="s">
        <v>25</v>
      </c>
      <c r="E9" s="71">
        <v>72780</v>
      </c>
      <c r="F9" s="71"/>
      <c r="G9" s="71"/>
      <c r="H9" s="71">
        <f t="shared" si="1"/>
        <v>72780</v>
      </c>
      <c r="I9" s="71">
        <v>94663</v>
      </c>
      <c r="J9" s="71"/>
      <c r="K9" s="71"/>
      <c r="L9" s="71">
        <f t="shared" si="2"/>
        <v>94663</v>
      </c>
    </row>
    <row r="10" spans="1:12" s="63" customFormat="1" ht="20.25" customHeight="1">
      <c r="A10" s="68"/>
      <c r="B10" s="68"/>
      <c r="C10" s="69" t="s">
        <v>31</v>
      </c>
      <c r="D10" s="70" t="s">
        <v>26</v>
      </c>
      <c r="E10" s="71">
        <v>6068</v>
      </c>
      <c r="F10" s="79"/>
      <c r="G10" s="79"/>
      <c r="H10" s="71">
        <f t="shared" si="1"/>
        <v>6068</v>
      </c>
      <c r="I10" s="71">
        <v>6153</v>
      </c>
      <c r="J10" s="79"/>
      <c r="K10" s="79"/>
      <c r="L10" s="71">
        <f t="shared" si="2"/>
        <v>6153</v>
      </c>
    </row>
    <row r="11" spans="1:12" s="63" customFormat="1" ht="15" customHeight="1">
      <c r="A11" s="68"/>
      <c r="B11" s="68"/>
      <c r="C11" s="69" t="s">
        <v>32</v>
      </c>
      <c r="D11" s="70" t="s">
        <v>27</v>
      </c>
      <c r="E11" s="89">
        <v>8252</v>
      </c>
      <c r="F11" s="80">
        <v>45687</v>
      </c>
      <c r="G11" s="80"/>
      <c r="H11" s="71">
        <f t="shared" si="1"/>
        <v>53939</v>
      </c>
      <c r="I11" s="89">
        <v>67275</v>
      </c>
      <c r="J11" s="80"/>
      <c r="K11" s="80"/>
      <c r="L11" s="71">
        <f t="shared" si="2"/>
        <v>67275</v>
      </c>
    </row>
    <row r="12" spans="1:12" s="63" customFormat="1" ht="21.75" customHeight="1">
      <c r="A12" s="68"/>
      <c r="B12" s="68"/>
      <c r="C12" s="69" t="s">
        <v>66</v>
      </c>
      <c r="D12" s="70" t="s">
        <v>67</v>
      </c>
      <c r="E12" s="71"/>
      <c r="F12" s="71">
        <v>22373</v>
      </c>
      <c r="G12" s="71"/>
      <c r="H12" s="71">
        <f t="shared" si="1"/>
        <v>22373</v>
      </c>
      <c r="I12" s="71"/>
      <c r="J12" s="71"/>
      <c r="K12" s="71"/>
      <c r="L12" s="71">
        <f t="shared" si="2"/>
        <v>0</v>
      </c>
    </row>
    <row r="13" spans="1:12" s="81" customFormat="1" ht="22.5">
      <c r="A13" s="64" t="s">
        <v>7</v>
      </c>
      <c r="B13" s="64" t="s">
        <v>36</v>
      </c>
      <c r="C13" s="65"/>
      <c r="D13" s="66" t="s">
        <v>35</v>
      </c>
      <c r="E13" s="67">
        <f>E14+E15</f>
        <v>0</v>
      </c>
      <c r="F13" s="67">
        <f>F14+F15</f>
        <v>10500</v>
      </c>
      <c r="G13" s="67">
        <f>G14+G15</f>
        <v>0</v>
      </c>
      <c r="H13" s="67">
        <f t="shared" si="1"/>
        <v>10500</v>
      </c>
      <c r="I13" s="67">
        <f>I14+I15</f>
        <v>0</v>
      </c>
      <c r="J13" s="67">
        <f>J14+J15</f>
        <v>0</v>
      </c>
      <c r="K13" s="67">
        <f>K14+K15</f>
        <v>0</v>
      </c>
      <c r="L13" s="67">
        <f t="shared" si="2"/>
        <v>0</v>
      </c>
    </row>
    <row r="14" spans="1:12" s="63" customFormat="1" ht="11.25">
      <c r="A14" s="68"/>
      <c r="B14" s="68"/>
      <c r="C14" s="69" t="s">
        <v>37</v>
      </c>
      <c r="D14" s="70" t="s">
        <v>38</v>
      </c>
      <c r="E14" s="72"/>
      <c r="F14" s="72"/>
      <c r="G14" s="72"/>
      <c r="H14" s="71">
        <f t="shared" si="1"/>
        <v>0</v>
      </c>
      <c r="I14" s="72"/>
      <c r="J14" s="72"/>
      <c r="K14" s="72"/>
      <c r="L14" s="71">
        <f t="shared" si="2"/>
        <v>0</v>
      </c>
    </row>
    <row r="15" spans="1:12" s="63" customFormat="1" ht="22.5">
      <c r="A15" s="68"/>
      <c r="B15" s="68"/>
      <c r="C15" s="69" t="s">
        <v>68</v>
      </c>
      <c r="D15" s="70" t="s">
        <v>69</v>
      </c>
      <c r="E15" s="72"/>
      <c r="F15" s="72">
        <v>10500</v>
      </c>
      <c r="G15" s="72"/>
      <c r="H15" s="71">
        <f t="shared" si="1"/>
        <v>10500</v>
      </c>
      <c r="I15" s="72"/>
      <c r="J15" s="72"/>
      <c r="K15" s="72"/>
      <c r="L15" s="71">
        <f t="shared" si="2"/>
        <v>0</v>
      </c>
    </row>
    <row r="16" spans="1:12" s="81" customFormat="1" ht="11.25">
      <c r="A16" s="64" t="s">
        <v>8</v>
      </c>
      <c r="B16" s="64" t="s">
        <v>39</v>
      </c>
      <c r="C16" s="65"/>
      <c r="D16" s="66" t="s">
        <v>40</v>
      </c>
      <c r="E16" s="67">
        <f>E19+E21+E25+E18</f>
        <v>185700</v>
      </c>
      <c r="F16" s="67">
        <v>0</v>
      </c>
      <c r="G16" s="67">
        <v>0</v>
      </c>
      <c r="H16" s="67">
        <f aca="true" t="shared" si="3" ref="H16:H28">SUM(E16:G16)</f>
        <v>185700</v>
      </c>
      <c r="I16" s="67">
        <f>I19+I21+I25+I18</f>
        <v>178004</v>
      </c>
      <c r="J16" s="67">
        <v>0</v>
      </c>
      <c r="K16" s="67">
        <v>0</v>
      </c>
      <c r="L16" s="67">
        <f aca="true" t="shared" si="4" ref="L16:L35">SUM(I16:K16)</f>
        <v>178004</v>
      </c>
    </row>
    <row r="17" spans="1:12" s="81" customFormat="1" ht="11.25">
      <c r="A17" s="73"/>
      <c r="B17" s="73"/>
      <c r="C17" s="74" t="s">
        <v>97</v>
      </c>
      <c r="D17" s="75" t="s">
        <v>98</v>
      </c>
      <c r="E17" s="76">
        <f>E18</f>
        <v>0</v>
      </c>
      <c r="F17" s="76">
        <f>F18</f>
        <v>0</v>
      </c>
      <c r="G17" s="76">
        <f>G18</f>
        <v>0</v>
      </c>
      <c r="H17" s="76">
        <f t="shared" si="3"/>
        <v>0</v>
      </c>
      <c r="I17" s="76">
        <f>I18</f>
        <v>0</v>
      </c>
      <c r="J17" s="76">
        <f>J18</f>
        <v>0</v>
      </c>
      <c r="K17" s="76">
        <f>K18</f>
        <v>0</v>
      </c>
      <c r="L17" s="76">
        <f t="shared" si="4"/>
        <v>0</v>
      </c>
    </row>
    <row r="18" spans="1:12" s="63" customFormat="1" ht="22.5">
      <c r="A18" s="68"/>
      <c r="B18" s="68"/>
      <c r="C18" s="69" t="s">
        <v>100</v>
      </c>
      <c r="D18" s="70" t="s">
        <v>99</v>
      </c>
      <c r="E18" s="71">
        <v>0</v>
      </c>
      <c r="F18" s="71"/>
      <c r="G18" s="71"/>
      <c r="H18" s="71">
        <f t="shared" si="3"/>
        <v>0</v>
      </c>
      <c r="I18" s="71">
        <v>0</v>
      </c>
      <c r="J18" s="71"/>
      <c r="K18" s="71"/>
      <c r="L18" s="71">
        <f t="shared" si="4"/>
        <v>0</v>
      </c>
    </row>
    <row r="19" spans="1:12" s="81" customFormat="1" ht="11.25">
      <c r="A19" s="73"/>
      <c r="B19" s="73"/>
      <c r="C19" s="74" t="s">
        <v>59</v>
      </c>
      <c r="D19" s="75" t="s">
        <v>60</v>
      </c>
      <c r="E19" s="76">
        <f>E20</f>
        <v>17000</v>
      </c>
      <c r="F19" s="76">
        <f>F20</f>
        <v>0</v>
      </c>
      <c r="G19" s="76">
        <f>G20</f>
        <v>0</v>
      </c>
      <c r="H19" s="76">
        <f t="shared" si="3"/>
        <v>17000</v>
      </c>
      <c r="I19" s="76">
        <f>I20</f>
        <v>18000</v>
      </c>
      <c r="J19" s="76">
        <f>J20</f>
        <v>0</v>
      </c>
      <c r="K19" s="76">
        <f>K20</f>
        <v>0</v>
      </c>
      <c r="L19" s="76">
        <f t="shared" si="4"/>
        <v>18000</v>
      </c>
    </row>
    <row r="20" spans="1:12" s="81" customFormat="1" ht="11.25">
      <c r="A20" s="73"/>
      <c r="B20" s="73"/>
      <c r="C20" s="74"/>
      <c r="D20" s="70" t="s">
        <v>61</v>
      </c>
      <c r="E20" s="71">
        <v>17000</v>
      </c>
      <c r="F20" s="76"/>
      <c r="G20" s="76"/>
      <c r="H20" s="71">
        <f t="shared" si="3"/>
        <v>17000</v>
      </c>
      <c r="I20" s="71">
        <v>18000</v>
      </c>
      <c r="J20" s="76"/>
      <c r="K20" s="76"/>
      <c r="L20" s="71">
        <f t="shared" si="4"/>
        <v>18000</v>
      </c>
    </row>
    <row r="21" spans="1:12" s="81" customFormat="1" ht="11.25">
      <c r="A21" s="73"/>
      <c r="B21" s="73"/>
      <c r="C21" s="74" t="s">
        <v>62</v>
      </c>
      <c r="D21" s="75" t="s">
        <v>92</v>
      </c>
      <c r="E21" s="76">
        <f>E22+E23+E24</f>
        <v>153400</v>
      </c>
      <c r="F21" s="76">
        <f>F22+F24</f>
        <v>0</v>
      </c>
      <c r="G21" s="76">
        <f>G22+G24</f>
        <v>0</v>
      </c>
      <c r="H21" s="71">
        <f t="shared" si="3"/>
        <v>153400</v>
      </c>
      <c r="I21" s="76">
        <f>I22+I23+I24</f>
        <v>146404</v>
      </c>
      <c r="J21" s="76">
        <f>J22+J24</f>
        <v>0</v>
      </c>
      <c r="K21" s="76">
        <f>K22+K24</f>
        <v>0</v>
      </c>
      <c r="L21" s="71">
        <f t="shared" si="4"/>
        <v>146404</v>
      </c>
    </row>
    <row r="22" spans="1:12" s="81" customFormat="1" ht="11.25">
      <c r="A22" s="73"/>
      <c r="B22" s="73"/>
      <c r="C22" s="74"/>
      <c r="D22" s="70" t="s">
        <v>4</v>
      </c>
      <c r="E22" s="71">
        <v>140000</v>
      </c>
      <c r="F22" s="76"/>
      <c r="G22" s="76"/>
      <c r="H22" s="71">
        <f t="shared" si="3"/>
        <v>140000</v>
      </c>
      <c r="I22" s="71">
        <v>132654</v>
      </c>
      <c r="J22" s="76"/>
      <c r="K22" s="76"/>
      <c r="L22" s="71">
        <f t="shared" si="4"/>
        <v>132654</v>
      </c>
    </row>
    <row r="23" spans="1:12" s="81" customFormat="1" ht="11.25">
      <c r="A23" s="73"/>
      <c r="B23" s="73"/>
      <c r="C23" s="74"/>
      <c r="D23" s="70" t="s">
        <v>101</v>
      </c>
      <c r="E23" s="71"/>
      <c r="F23" s="76"/>
      <c r="G23" s="76"/>
      <c r="H23" s="71">
        <f t="shared" si="3"/>
        <v>0</v>
      </c>
      <c r="I23" s="71">
        <v>150</v>
      </c>
      <c r="J23" s="76"/>
      <c r="K23" s="76"/>
      <c r="L23" s="71">
        <f t="shared" si="4"/>
        <v>150</v>
      </c>
    </row>
    <row r="24" spans="1:12" s="81" customFormat="1" ht="11.25">
      <c r="A24" s="73"/>
      <c r="B24" s="73"/>
      <c r="C24" s="74" t="s">
        <v>96</v>
      </c>
      <c r="D24" s="70" t="s">
        <v>5</v>
      </c>
      <c r="E24" s="71">
        <v>13400</v>
      </c>
      <c r="F24" s="76"/>
      <c r="G24" s="76"/>
      <c r="H24" s="71">
        <f t="shared" si="3"/>
        <v>13400</v>
      </c>
      <c r="I24" s="71">
        <v>13600</v>
      </c>
      <c r="J24" s="76"/>
      <c r="K24" s="76"/>
      <c r="L24" s="71">
        <f t="shared" si="4"/>
        <v>13600</v>
      </c>
    </row>
    <row r="25" spans="1:12" s="81" customFormat="1" ht="11.25">
      <c r="A25" s="73"/>
      <c r="B25" s="73"/>
      <c r="C25" s="74" t="s">
        <v>63</v>
      </c>
      <c r="D25" s="75" t="s">
        <v>64</v>
      </c>
      <c r="E25" s="76">
        <f>E26+E27</f>
        <v>15300</v>
      </c>
      <c r="F25" s="76">
        <f>F26</f>
        <v>0</v>
      </c>
      <c r="G25" s="76">
        <f>G26</f>
        <v>0</v>
      </c>
      <c r="H25" s="76">
        <f t="shared" si="3"/>
        <v>15300</v>
      </c>
      <c r="I25" s="76">
        <f>I26+I27</f>
        <v>13600</v>
      </c>
      <c r="J25" s="76">
        <f>J26</f>
        <v>0</v>
      </c>
      <c r="K25" s="76">
        <f>K26</f>
        <v>0</v>
      </c>
      <c r="L25" s="76">
        <f t="shared" si="4"/>
        <v>13600</v>
      </c>
    </row>
    <row r="26" spans="1:12" s="81" customFormat="1" ht="11.25">
      <c r="A26" s="73"/>
      <c r="B26" s="73"/>
      <c r="C26" s="74"/>
      <c r="D26" s="70" t="s">
        <v>65</v>
      </c>
      <c r="E26" s="71">
        <v>800</v>
      </c>
      <c r="F26" s="76"/>
      <c r="G26" s="76"/>
      <c r="H26" s="71">
        <f t="shared" si="3"/>
        <v>800</v>
      </c>
      <c r="I26" s="71">
        <v>1600</v>
      </c>
      <c r="J26" s="76"/>
      <c r="K26" s="76"/>
      <c r="L26" s="71">
        <f t="shared" si="4"/>
        <v>1600</v>
      </c>
    </row>
    <row r="27" spans="1:12" s="81" customFormat="1" ht="11.25">
      <c r="A27" s="73"/>
      <c r="B27" s="73"/>
      <c r="C27" s="74"/>
      <c r="D27" s="70" t="s">
        <v>124</v>
      </c>
      <c r="E27" s="71">
        <v>14500</v>
      </c>
      <c r="F27" s="76"/>
      <c r="G27" s="76"/>
      <c r="H27" s="71">
        <f t="shared" si="3"/>
        <v>14500</v>
      </c>
      <c r="I27" s="71">
        <v>12000</v>
      </c>
      <c r="J27" s="76"/>
      <c r="K27" s="76"/>
      <c r="L27" s="71">
        <f t="shared" si="4"/>
        <v>12000</v>
      </c>
    </row>
    <row r="28" spans="1:12" s="81" customFormat="1" ht="11.25">
      <c r="A28" s="64" t="s">
        <v>9</v>
      </c>
      <c r="B28" s="64" t="s">
        <v>41</v>
      </c>
      <c r="C28" s="65"/>
      <c r="D28" s="66" t="s">
        <v>42</v>
      </c>
      <c r="E28" s="67">
        <f>E29+E30+E32+E34+E31</f>
        <v>9717</v>
      </c>
      <c r="F28" s="67">
        <f>F29+F30+F32+F34+F33</f>
        <v>136393</v>
      </c>
      <c r="G28" s="67">
        <v>0</v>
      </c>
      <c r="H28" s="67">
        <f t="shared" si="3"/>
        <v>146110</v>
      </c>
      <c r="I28" s="67">
        <f>I29+I30+I32+I34</f>
        <v>8356</v>
      </c>
      <c r="J28" s="67">
        <f>J29+J30+J32+J34</f>
        <v>36625</v>
      </c>
      <c r="K28" s="67">
        <v>0</v>
      </c>
      <c r="L28" s="67">
        <f t="shared" si="4"/>
        <v>44981</v>
      </c>
    </row>
    <row r="29" spans="1:12" s="81" customFormat="1" ht="11.25">
      <c r="A29" s="68"/>
      <c r="B29" s="68"/>
      <c r="C29" s="133" t="s">
        <v>127</v>
      </c>
      <c r="D29" s="133" t="s">
        <v>130</v>
      </c>
      <c r="E29" s="134"/>
      <c r="F29" s="134">
        <v>29922</v>
      </c>
      <c r="G29" s="133"/>
      <c r="H29" s="134">
        <f>SUM(E29:G29)</f>
        <v>29922</v>
      </c>
      <c r="I29" s="134">
        <v>6587</v>
      </c>
      <c r="J29" s="134">
        <v>11207</v>
      </c>
      <c r="K29" s="133"/>
      <c r="L29" s="134">
        <f>SUM(I29:K29)</f>
        <v>17794</v>
      </c>
    </row>
    <row r="30" spans="1:12" s="81" customFormat="1" ht="11.25">
      <c r="A30" s="68"/>
      <c r="B30" s="68"/>
      <c r="C30" s="69" t="s">
        <v>128</v>
      </c>
      <c r="D30" s="70" t="s">
        <v>131</v>
      </c>
      <c r="E30" s="71"/>
      <c r="F30" s="71"/>
      <c r="G30" s="71"/>
      <c r="H30" s="134">
        <f>SUM(E30:G30)</f>
        <v>0</v>
      </c>
      <c r="I30" s="71"/>
      <c r="J30" s="71">
        <v>16337</v>
      </c>
      <c r="K30" s="71"/>
      <c r="L30" s="134">
        <f>SUM(I30:K30)</f>
        <v>16337</v>
      </c>
    </row>
    <row r="31" spans="1:12" s="81" customFormat="1" ht="11.25">
      <c r="A31" s="68"/>
      <c r="B31" s="68"/>
      <c r="C31" s="69" t="s">
        <v>133</v>
      </c>
      <c r="D31" s="70" t="s">
        <v>294</v>
      </c>
      <c r="E31" s="71">
        <v>7651</v>
      </c>
      <c r="F31" s="71"/>
      <c r="G31" s="71"/>
      <c r="H31" s="134"/>
      <c r="I31" s="71"/>
      <c r="J31" s="71"/>
      <c r="K31" s="71"/>
      <c r="L31" s="134"/>
    </row>
    <row r="32" spans="1:12" s="81" customFormat="1" ht="11.25">
      <c r="A32" s="68"/>
      <c r="B32" s="68"/>
      <c r="C32" s="69" t="s">
        <v>129</v>
      </c>
      <c r="D32" s="70" t="s">
        <v>132</v>
      </c>
      <c r="E32" s="71">
        <v>2066</v>
      </c>
      <c r="F32" s="71">
        <v>7723</v>
      </c>
      <c r="G32" s="71"/>
      <c r="H32" s="134">
        <f>SUM(E32:G32)</f>
        <v>9789</v>
      </c>
      <c r="I32" s="71">
        <v>1769</v>
      </c>
      <c r="J32" s="71">
        <v>7081</v>
      </c>
      <c r="K32" s="71"/>
      <c r="L32" s="134">
        <f>SUM(I32:K32)</f>
        <v>8850</v>
      </c>
    </row>
    <row r="33" spans="1:12" s="81" customFormat="1" ht="11.25">
      <c r="A33" s="68"/>
      <c r="B33" s="68"/>
      <c r="C33" s="69" t="s">
        <v>193</v>
      </c>
      <c r="D33" s="70" t="s">
        <v>194</v>
      </c>
      <c r="E33" s="71"/>
      <c r="F33" s="71">
        <v>96748</v>
      </c>
      <c r="G33" s="71"/>
      <c r="H33" s="134"/>
      <c r="I33" s="71"/>
      <c r="J33" s="71"/>
      <c r="K33" s="71"/>
      <c r="L33" s="134"/>
    </row>
    <row r="34" spans="1:12" s="81" customFormat="1" ht="11.25">
      <c r="A34" s="68"/>
      <c r="B34" s="68"/>
      <c r="C34" s="69" t="s">
        <v>43</v>
      </c>
      <c r="D34" s="70" t="s">
        <v>44</v>
      </c>
      <c r="E34" s="71"/>
      <c r="F34" s="71">
        <v>2000</v>
      </c>
      <c r="G34" s="71"/>
      <c r="H34" s="71">
        <f>SUM(E34:G34)</f>
        <v>2000</v>
      </c>
      <c r="I34" s="71"/>
      <c r="J34" s="71">
        <v>2000</v>
      </c>
      <c r="K34" s="71"/>
      <c r="L34" s="71">
        <f>SUM(I34:K34)</f>
        <v>2000</v>
      </c>
    </row>
    <row r="35" spans="1:12" s="81" customFormat="1" ht="11.25">
      <c r="A35" s="64" t="s">
        <v>10</v>
      </c>
      <c r="B35" s="64" t="s">
        <v>45</v>
      </c>
      <c r="C35" s="65"/>
      <c r="D35" s="66" t="s">
        <v>46</v>
      </c>
      <c r="E35" s="77"/>
      <c r="F35" s="77"/>
      <c r="G35" s="77"/>
      <c r="H35" s="67">
        <f>SUM(E35:G35)</f>
        <v>0</v>
      </c>
      <c r="I35" s="77"/>
      <c r="J35" s="77"/>
      <c r="K35" s="77"/>
      <c r="L35" s="67">
        <f t="shared" si="4"/>
        <v>0</v>
      </c>
    </row>
    <row r="36" spans="1:12" s="81" customFormat="1" ht="11.25">
      <c r="A36" s="64" t="s">
        <v>20</v>
      </c>
      <c r="B36" s="64" t="s">
        <v>47</v>
      </c>
      <c r="C36" s="65"/>
      <c r="D36" s="66" t="s">
        <v>48</v>
      </c>
      <c r="E36" s="67">
        <f aca="true" t="shared" si="5" ref="E36:L36">E37+E38</f>
        <v>0</v>
      </c>
      <c r="F36" s="67">
        <f t="shared" si="5"/>
        <v>0</v>
      </c>
      <c r="G36" s="67">
        <f t="shared" si="5"/>
        <v>1014</v>
      </c>
      <c r="H36" s="67">
        <f t="shared" si="5"/>
        <v>1014</v>
      </c>
      <c r="I36" s="67">
        <f t="shared" si="5"/>
        <v>0</v>
      </c>
      <c r="J36" s="67">
        <f t="shared" si="5"/>
        <v>9652</v>
      </c>
      <c r="K36" s="67">
        <f t="shared" si="5"/>
        <v>0</v>
      </c>
      <c r="L36" s="67">
        <f t="shared" si="5"/>
        <v>9652</v>
      </c>
    </row>
    <row r="37" spans="1:12" s="81" customFormat="1" ht="11.25">
      <c r="A37" s="68"/>
      <c r="B37" s="68"/>
      <c r="C37" s="69" t="s">
        <v>93</v>
      </c>
      <c r="D37" s="70" t="s">
        <v>94</v>
      </c>
      <c r="E37" s="71"/>
      <c r="F37" s="71"/>
      <c r="G37" s="71">
        <v>1014</v>
      </c>
      <c r="H37" s="71">
        <f>SUM(E37:G37)</f>
        <v>1014</v>
      </c>
      <c r="I37" s="71"/>
      <c r="J37" s="71"/>
      <c r="K37" s="71"/>
      <c r="L37" s="71">
        <f>SUM(I37:K37)</f>
        <v>0</v>
      </c>
    </row>
    <row r="38" spans="1:12" s="81" customFormat="1" ht="11.25">
      <c r="A38" s="68"/>
      <c r="B38" s="68"/>
      <c r="C38" s="69" t="s">
        <v>50</v>
      </c>
      <c r="D38" s="70" t="s">
        <v>49</v>
      </c>
      <c r="E38" s="71"/>
      <c r="F38" s="71"/>
      <c r="G38" s="71"/>
      <c r="H38" s="71">
        <f>SUM(E38:G38)</f>
        <v>0</v>
      </c>
      <c r="I38" s="71"/>
      <c r="J38" s="71">
        <v>9652</v>
      </c>
      <c r="K38" s="71"/>
      <c r="L38" s="71">
        <f>SUM(I38:K38)</f>
        <v>9652</v>
      </c>
    </row>
    <row r="39" spans="1:12" s="81" customFormat="1" ht="11.25">
      <c r="A39" s="64" t="s">
        <v>11</v>
      </c>
      <c r="B39" s="64" t="s">
        <v>51</v>
      </c>
      <c r="C39" s="65"/>
      <c r="D39" s="66" t="s">
        <v>52</v>
      </c>
      <c r="E39" s="67">
        <f aca="true" t="shared" si="6" ref="E39:L39">E40+E41</f>
        <v>0</v>
      </c>
      <c r="F39" s="67">
        <f t="shared" si="6"/>
        <v>34555</v>
      </c>
      <c r="G39" s="67">
        <f t="shared" si="6"/>
        <v>0</v>
      </c>
      <c r="H39" s="67">
        <f t="shared" si="6"/>
        <v>34555</v>
      </c>
      <c r="I39" s="67">
        <f t="shared" si="6"/>
        <v>0</v>
      </c>
      <c r="J39" s="67">
        <f t="shared" si="6"/>
        <v>0</v>
      </c>
      <c r="K39" s="67">
        <f t="shared" si="6"/>
        <v>0</v>
      </c>
      <c r="L39" s="67">
        <f t="shared" si="6"/>
        <v>0</v>
      </c>
    </row>
    <row r="40" spans="1:12" s="81" customFormat="1" ht="11.25">
      <c r="A40" s="68"/>
      <c r="B40" s="68"/>
      <c r="C40" s="69" t="s">
        <v>93</v>
      </c>
      <c r="D40" s="70" t="s">
        <v>95</v>
      </c>
      <c r="E40" s="71"/>
      <c r="F40" s="71"/>
      <c r="G40" s="71"/>
      <c r="H40" s="71">
        <f aca="true" t="shared" si="7" ref="H40:H45">SUM(E40:G40)</f>
        <v>0</v>
      </c>
      <c r="I40" s="71"/>
      <c r="J40" s="71"/>
      <c r="K40" s="71"/>
      <c r="L40" s="71">
        <f>SUM(I40:K40)</f>
        <v>0</v>
      </c>
    </row>
    <row r="41" spans="1:12" s="81" customFormat="1" ht="11.25">
      <c r="A41" s="68"/>
      <c r="B41" s="68"/>
      <c r="C41" s="69" t="s">
        <v>53</v>
      </c>
      <c r="D41" s="70" t="s">
        <v>54</v>
      </c>
      <c r="E41" s="71"/>
      <c r="F41" s="71">
        <v>34555</v>
      </c>
      <c r="G41" s="71"/>
      <c r="H41" s="71">
        <f t="shared" si="7"/>
        <v>34555</v>
      </c>
      <c r="I41" s="71"/>
      <c r="J41" s="71"/>
      <c r="K41" s="71"/>
      <c r="L41" s="71">
        <f>SUM(I41:K41)</f>
        <v>0</v>
      </c>
    </row>
    <row r="42" spans="1:12" s="81" customFormat="1" ht="11.25">
      <c r="A42" s="64" t="s">
        <v>12</v>
      </c>
      <c r="B42" s="64" t="s">
        <v>55</v>
      </c>
      <c r="C42" s="65"/>
      <c r="D42" s="66" t="s">
        <v>56</v>
      </c>
      <c r="E42" s="67">
        <f>E43+E44</f>
        <v>85738</v>
      </c>
      <c r="F42" s="67">
        <f>F43+F45</f>
        <v>1218151</v>
      </c>
      <c r="G42" s="67">
        <f>G43</f>
        <v>0</v>
      </c>
      <c r="H42" s="67">
        <f t="shared" si="7"/>
        <v>1303889</v>
      </c>
      <c r="I42" s="67">
        <f>I43+I44</f>
        <v>12373</v>
      </c>
      <c r="J42" s="67">
        <f>J43</f>
        <v>327627</v>
      </c>
      <c r="K42" s="67">
        <f>K43</f>
        <v>0</v>
      </c>
      <c r="L42" s="67">
        <f>SUM(I42:K42)</f>
        <v>340000</v>
      </c>
    </row>
    <row r="43" spans="1:12" s="82" customFormat="1" ht="22.5">
      <c r="A43" s="68"/>
      <c r="B43" s="68"/>
      <c r="C43" s="69" t="s">
        <v>57</v>
      </c>
      <c r="D43" s="70" t="s">
        <v>58</v>
      </c>
      <c r="E43" s="71">
        <v>74491</v>
      </c>
      <c r="F43" s="71">
        <v>1098151</v>
      </c>
      <c r="G43" s="71"/>
      <c r="H43" s="71">
        <f t="shared" si="7"/>
        <v>1172642</v>
      </c>
      <c r="I43" s="71"/>
      <c r="J43" s="71">
        <v>327627</v>
      </c>
      <c r="K43" s="71"/>
      <c r="L43" s="71">
        <f>SUM(I43:K43)</f>
        <v>327627</v>
      </c>
    </row>
    <row r="44" spans="1:12" s="82" customFormat="1" ht="11.25">
      <c r="A44" s="68"/>
      <c r="B44" s="68"/>
      <c r="C44" s="69"/>
      <c r="D44" s="70" t="s">
        <v>195</v>
      </c>
      <c r="E44" s="71">
        <v>11247</v>
      </c>
      <c r="F44" s="71"/>
      <c r="G44" s="71"/>
      <c r="H44" s="71">
        <f t="shared" si="7"/>
        <v>11247</v>
      </c>
      <c r="I44" s="71">
        <v>12373</v>
      </c>
      <c r="J44" s="71"/>
      <c r="K44" s="71"/>
      <c r="L44" s="71"/>
    </row>
    <row r="45" spans="1:12" s="82" customFormat="1" ht="11.25">
      <c r="A45" s="68"/>
      <c r="B45" s="68"/>
      <c r="C45" s="69"/>
      <c r="D45" s="70" t="s">
        <v>417</v>
      </c>
      <c r="E45" s="71"/>
      <c r="F45" s="71">
        <v>120000</v>
      </c>
      <c r="G45" s="71"/>
      <c r="H45" s="71">
        <f t="shared" si="7"/>
        <v>120000</v>
      </c>
      <c r="I45" s="71"/>
      <c r="J45" s="71"/>
      <c r="K45" s="71"/>
      <c r="L45" s="71"/>
    </row>
    <row r="46" spans="1:12" s="63" customFormat="1" ht="11.25">
      <c r="A46" s="64"/>
      <c r="B46" s="64"/>
      <c r="C46" s="65"/>
      <c r="D46" s="66" t="s">
        <v>13</v>
      </c>
      <c r="E46" s="67">
        <f aca="true" t="shared" si="8" ref="E46:K46">E6+E13+E16+E28+E35+E36+E39+E42</f>
        <v>602740</v>
      </c>
      <c r="F46" s="67">
        <f t="shared" si="8"/>
        <v>1467659</v>
      </c>
      <c r="G46" s="67">
        <f t="shared" si="8"/>
        <v>1014</v>
      </c>
      <c r="H46" s="67">
        <f t="shared" si="8"/>
        <v>2071413</v>
      </c>
      <c r="I46" s="67">
        <f t="shared" si="8"/>
        <v>605462</v>
      </c>
      <c r="J46" s="67">
        <f t="shared" si="8"/>
        <v>373904</v>
      </c>
      <c r="K46" s="67">
        <f t="shared" si="8"/>
        <v>0</v>
      </c>
      <c r="L46" s="67">
        <f>SUM(I46:K46)</f>
        <v>979366</v>
      </c>
    </row>
    <row r="47" spans="1:12" s="9" customFormat="1" ht="15">
      <c r="A47" s="22"/>
      <c r="B47" s="22"/>
      <c r="C47" s="22"/>
      <c r="D47" s="24"/>
      <c r="E47" s="126"/>
      <c r="F47" s="126"/>
      <c r="G47" s="126"/>
      <c r="H47" s="126"/>
      <c r="I47" s="126"/>
      <c r="J47" s="126"/>
      <c r="K47" s="126"/>
      <c r="L47" s="126"/>
    </row>
    <row r="48" spans="1:10" s="9" customFormat="1" ht="15">
      <c r="A48" s="387" t="s">
        <v>110</v>
      </c>
      <c r="B48" s="387"/>
      <c r="C48" s="387"/>
      <c r="D48" s="387"/>
      <c r="E48" s="43"/>
      <c r="F48" s="42"/>
      <c r="I48" s="43"/>
      <c r="J48" s="42"/>
    </row>
    <row r="49" spans="1:12" s="63" customFormat="1" ht="45">
      <c r="A49" s="60" t="s">
        <v>18</v>
      </c>
      <c r="B49" s="60" t="s">
        <v>19</v>
      </c>
      <c r="C49" s="60" t="s">
        <v>16</v>
      </c>
      <c r="D49" s="60" t="s">
        <v>17</v>
      </c>
      <c r="E49" s="61" t="s">
        <v>187</v>
      </c>
      <c r="F49" s="61" t="s">
        <v>188</v>
      </c>
      <c r="G49" s="61" t="s">
        <v>189</v>
      </c>
      <c r="H49" s="61" t="s">
        <v>2</v>
      </c>
      <c r="I49" s="61" t="s">
        <v>178</v>
      </c>
      <c r="J49" s="61" t="s">
        <v>179</v>
      </c>
      <c r="K49" s="61" t="s">
        <v>180</v>
      </c>
      <c r="L49" s="61" t="s">
        <v>2</v>
      </c>
    </row>
    <row r="50" spans="1:12" s="63" customFormat="1" ht="22.5">
      <c r="A50" s="73" t="s">
        <v>6</v>
      </c>
      <c r="B50" s="73" t="s">
        <v>33</v>
      </c>
      <c r="C50" s="74"/>
      <c r="D50" s="75" t="s">
        <v>34</v>
      </c>
      <c r="E50" s="76">
        <f>E51</f>
        <v>6506</v>
      </c>
      <c r="F50" s="76">
        <f>F51</f>
        <v>0</v>
      </c>
      <c r="G50" s="76">
        <f>G51</f>
        <v>0</v>
      </c>
      <c r="H50" s="76">
        <f aca="true" t="shared" si="9" ref="H50:H57">SUM(E50:G50)</f>
        <v>6506</v>
      </c>
      <c r="I50" s="76">
        <f>I51</f>
        <v>4000</v>
      </c>
      <c r="J50" s="76">
        <f>J51</f>
        <v>1704</v>
      </c>
      <c r="K50" s="76">
        <f>K51</f>
        <v>0</v>
      </c>
      <c r="L50" s="76">
        <f aca="true" t="shared" si="10" ref="L50:L57">SUM(I50:K50)</f>
        <v>5704</v>
      </c>
    </row>
    <row r="51" spans="1:12" s="63" customFormat="1" ht="22.5">
      <c r="A51" s="68"/>
      <c r="B51" s="68"/>
      <c r="C51" s="69" t="s">
        <v>66</v>
      </c>
      <c r="D51" s="70" t="s">
        <v>67</v>
      </c>
      <c r="E51" s="71">
        <v>6506</v>
      </c>
      <c r="F51" s="71"/>
      <c r="G51" s="71"/>
      <c r="H51" s="71">
        <f t="shared" si="9"/>
        <v>6506</v>
      </c>
      <c r="I51" s="71">
        <v>4000</v>
      </c>
      <c r="J51" s="71">
        <v>1704</v>
      </c>
      <c r="K51" s="71"/>
      <c r="L51" s="71">
        <f t="shared" si="10"/>
        <v>5704</v>
      </c>
    </row>
    <row r="52" spans="1:12" s="63" customFormat="1" ht="11.25">
      <c r="A52" s="73" t="s">
        <v>9</v>
      </c>
      <c r="B52" s="73" t="s">
        <v>41</v>
      </c>
      <c r="C52" s="74"/>
      <c r="D52" s="75" t="s">
        <v>42</v>
      </c>
      <c r="E52" s="76">
        <f>E53+E54</f>
        <v>254</v>
      </c>
      <c r="F52" s="76"/>
      <c r="G52" s="76"/>
      <c r="H52" s="76">
        <f t="shared" si="9"/>
        <v>254</v>
      </c>
      <c r="I52" s="76">
        <f>I53+I54</f>
        <v>254</v>
      </c>
      <c r="J52" s="76"/>
      <c r="K52" s="76"/>
      <c r="L52" s="76">
        <f t="shared" si="10"/>
        <v>254</v>
      </c>
    </row>
    <row r="53" spans="1:12" s="63" customFormat="1" ht="11.25">
      <c r="A53" s="73"/>
      <c r="B53" s="73"/>
      <c r="C53" s="69" t="s">
        <v>127</v>
      </c>
      <c r="D53" s="70" t="s">
        <v>172</v>
      </c>
      <c r="E53" s="71">
        <v>200</v>
      </c>
      <c r="F53" s="71"/>
      <c r="G53" s="71"/>
      <c r="H53" s="71">
        <f t="shared" si="9"/>
        <v>200</v>
      </c>
      <c r="I53" s="71">
        <v>200</v>
      </c>
      <c r="J53" s="71"/>
      <c r="K53" s="71"/>
      <c r="L53" s="71">
        <f t="shared" si="10"/>
        <v>200</v>
      </c>
    </row>
    <row r="54" spans="1:12" s="63" customFormat="1" ht="11.25">
      <c r="A54" s="73"/>
      <c r="B54" s="73"/>
      <c r="C54" s="69" t="s">
        <v>129</v>
      </c>
      <c r="D54" s="70" t="s">
        <v>173</v>
      </c>
      <c r="E54" s="71">
        <v>54</v>
      </c>
      <c r="F54" s="71"/>
      <c r="G54" s="71"/>
      <c r="H54" s="71">
        <f t="shared" si="9"/>
        <v>54</v>
      </c>
      <c r="I54" s="71">
        <v>54</v>
      </c>
      <c r="J54" s="71"/>
      <c r="K54" s="71"/>
      <c r="L54" s="71">
        <f t="shared" si="10"/>
        <v>54</v>
      </c>
    </row>
    <row r="55" spans="1:12" s="63" customFormat="1" ht="11.25">
      <c r="A55" s="73" t="s">
        <v>12</v>
      </c>
      <c r="B55" s="73" t="s">
        <v>55</v>
      </c>
      <c r="C55" s="74"/>
      <c r="D55" s="75" t="s">
        <v>56</v>
      </c>
      <c r="E55" s="76">
        <f>E56</f>
        <v>0</v>
      </c>
      <c r="F55" s="76"/>
      <c r="G55" s="76">
        <f>G56</f>
        <v>0</v>
      </c>
      <c r="H55" s="76">
        <f t="shared" si="9"/>
        <v>0</v>
      </c>
      <c r="I55" s="76">
        <f>I56</f>
        <v>0</v>
      </c>
      <c r="J55" s="76"/>
      <c r="K55" s="76">
        <f>K56</f>
        <v>0</v>
      </c>
      <c r="L55" s="76">
        <f t="shared" si="10"/>
        <v>0</v>
      </c>
    </row>
    <row r="56" spans="1:12" s="63" customFormat="1" ht="22.5">
      <c r="A56" s="68"/>
      <c r="B56" s="68"/>
      <c r="C56" s="69" t="s">
        <v>57</v>
      </c>
      <c r="D56" s="70" t="s">
        <v>58</v>
      </c>
      <c r="E56" s="71"/>
      <c r="F56" s="71"/>
      <c r="G56" s="71"/>
      <c r="H56" s="71">
        <f t="shared" si="9"/>
        <v>0</v>
      </c>
      <c r="I56" s="71"/>
      <c r="J56" s="71"/>
      <c r="K56" s="71"/>
      <c r="L56" s="71">
        <f t="shared" si="10"/>
        <v>0</v>
      </c>
    </row>
    <row r="57" spans="1:12" s="63" customFormat="1" ht="11.25">
      <c r="A57" s="64"/>
      <c r="B57" s="64"/>
      <c r="C57" s="65"/>
      <c r="D57" s="66" t="s">
        <v>13</v>
      </c>
      <c r="E57" s="67">
        <f>E50+E55+E52</f>
        <v>6760</v>
      </c>
      <c r="F57" s="67">
        <f>F50+F55</f>
        <v>0</v>
      </c>
      <c r="G57" s="67">
        <f>G50+G55</f>
        <v>0</v>
      </c>
      <c r="H57" s="67">
        <f t="shared" si="9"/>
        <v>6760</v>
      </c>
      <c r="I57" s="67">
        <f>I50+I55+I52</f>
        <v>4254</v>
      </c>
      <c r="J57" s="67">
        <f>J50+J55</f>
        <v>1704</v>
      </c>
      <c r="K57" s="67">
        <f>K50+K55</f>
        <v>0</v>
      </c>
      <c r="L57" s="67">
        <f t="shared" si="10"/>
        <v>5958</v>
      </c>
    </row>
    <row r="58" spans="1:12" ht="15">
      <c r="A58" s="127"/>
      <c r="B58" s="127"/>
      <c r="C58" s="127"/>
      <c r="D58" s="20"/>
      <c r="E58" s="128"/>
      <c r="F58" s="128"/>
      <c r="G58" s="128"/>
      <c r="H58" s="128"/>
      <c r="I58" s="128"/>
      <c r="J58" s="128"/>
      <c r="K58" s="128"/>
      <c r="L58" s="128"/>
    </row>
    <row r="59" spans="1:12" ht="15">
      <c r="A59" s="127"/>
      <c r="B59" s="127"/>
      <c r="C59" s="127"/>
      <c r="D59" s="20"/>
      <c r="E59" s="128"/>
      <c r="F59" s="128"/>
      <c r="G59" s="128"/>
      <c r="H59" s="128"/>
      <c r="I59" s="128"/>
      <c r="J59" s="128"/>
      <c r="K59" s="128"/>
      <c r="L59" s="128"/>
    </row>
    <row r="60" spans="1:12" ht="12.75">
      <c r="A60" s="387" t="s">
        <v>111</v>
      </c>
      <c r="B60" s="387"/>
      <c r="C60" s="387"/>
      <c r="D60" s="387"/>
      <c r="E60" s="15"/>
      <c r="F60" s="7"/>
      <c r="G60"/>
      <c r="H60"/>
      <c r="I60" s="15"/>
      <c r="J60" s="7"/>
      <c r="K60"/>
      <c r="L60"/>
    </row>
    <row r="61" spans="1:12" ht="45">
      <c r="A61" s="60" t="s">
        <v>18</v>
      </c>
      <c r="B61" s="60" t="s">
        <v>19</v>
      </c>
      <c r="C61" s="60" t="s">
        <v>16</v>
      </c>
      <c r="D61" s="60" t="s">
        <v>17</v>
      </c>
      <c r="E61" s="61" t="s">
        <v>187</v>
      </c>
      <c r="F61" s="61" t="s">
        <v>188</v>
      </c>
      <c r="G61" s="61" t="s">
        <v>189</v>
      </c>
      <c r="H61" s="61" t="s">
        <v>2</v>
      </c>
      <c r="I61" s="61" t="s">
        <v>178</v>
      </c>
      <c r="J61" s="61" t="s">
        <v>179</v>
      </c>
      <c r="K61" s="61" t="s">
        <v>180</v>
      </c>
      <c r="L61" s="61" t="s">
        <v>2</v>
      </c>
    </row>
    <row r="62" spans="1:12" ht="12.75">
      <c r="A62" s="273" t="s">
        <v>6</v>
      </c>
      <c r="B62" s="273" t="s">
        <v>33</v>
      </c>
      <c r="C62" s="273"/>
      <c r="D62" s="273" t="s">
        <v>332</v>
      </c>
      <c r="E62" s="270"/>
      <c r="F62" s="270"/>
      <c r="G62" s="271">
        <f>G63</f>
        <v>13980</v>
      </c>
      <c r="H62" s="271">
        <f>SUM(E62:G62)</f>
        <v>13980</v>
      </c>
      <c r="I62" s="270"/>
      <c r="J62" s="270"/>
      <c r="K62" s="270"/>
      <c r="L62" s="270"/>
    </row>
    <row r="63" spans="1:12" ht="12.75">
      <c r="A63" s="269"/>
      <c r="B63" s="269"/>
      <c r="C63" s="269"/>
      <c r="D63" s="269" t="s">
        <v>333</v>
      </c>
      <c r="E63" s="270"/>
      <c r="F63" s="270"/>
      <c r="G63" s="272">
        <v>13980</v>
      </c>
      <c r="H63" s="272">
        <f>SUM(E63:G63)</f>
        <v>13980</v>
      </c>
      <c r="I63" s="270"/>
      <c r="J63" s="270"/>
      <c r="K63" s="270"/>
      <c r="L63" s="270"/>
    </row>
    <row r="64" spans="1:12" ht="12.75">
      <c r="A64" s="73" t="s">
        <v>9</v>
      </c>
      <c r="B64" s="73" t="s">
        <v>41</v>
      </c>
      <c r="C64" s="74"/>
      <c r="D64" s="75" t="s">
        <v>42</v>
      </c>
      <c r="E64" s="76">
        <f>E65+E66</f>
        <v>1991</v>
      </c>
      <c r="F64" s="76">
        <f>F65+F66</f>
        <v>400</v>
      </c>
      <c r="G64" s="76"/>
      <c r="H64" s="76">
        <f aca="true" t="shared" si="11" ref="H64:H69">SUM(E64:G64)</f>
        <v>2391</v>
      </c>
      <c r="I64" s="76">
        <f>I65+I66</f>
        <v>960</v>
      </c>
      <c r="J64" s="76">
        <f>J65+J66</f>
        <v>400</v>
      </c>
      <c r="K64" s="76"/>
      <c r="L64" s="76">
        <f aca="true" t="shared" si="12" ref="L64:L69">SUM(I64:K64)</f>
        <v>1360</v>
      </c>
    </row>
    <row r="65" spans="1:12" ht="12.75">
      <c r="A65" s="73"/>
      <c r="B65" s="73"/>
      <c r="C65" s="69" t="s">
        <v>127</v>
      </c>
      <c r="D65" s="70" t="s">
        <v>130</v>
      </c>
      <c r="E65" s="71">
        <v>126</v>
      </c>
      <c r="F65" s="71">
        <v>315</v>
      </c>
      <c r="G65" s="71"/>
      <c r="H65" s="71">
        <f t="shared" si="11"/>
        <v>441</v>
      </c>
      <c r="I65" s="71">
        <v>126</v>
      </c>
      <c r="J65" s="71">
        <v>315</v>
      </c>
      <c r="K65" s="71"/>
      <c r="L65" s="71">
        <f t="shared" si="12"/>
        <v>441</v>
      </c>
    </row>
    <row r="66" spans="1:12" ht="12.75">
      <c r="A66" s="73"/>
      <c r="B66" s="73"/>
      <c r="C66" s="69" t="s">
        <v>133</v>
      </c>
      <c r="D66" s="70" t="s">
        <v>132</v>
      </c>
      <c r="E66" s="71">
        <v>1865</v>
      </c>
      <c r="F66" s="71">
        <v>85</v>
      </c>
      <c r="G66" s="71"/>
      <c r="H66" s="71">
        <f t="shared" si="11"/>
        <v>1950</v>
      </c>
      <c r="I66" s="71">
        <v>834</v>
      </c>
      <c r="J66" s="71">
        <v>85</v>
      </c>
      <c r="K66" s="71"/>
      <c r="L66" s="71">
        <f t="shared" si="12"/>
        <v>919</v>
      </c>
    </row>
    <row r="67" spans="1:12" ht="12.75">
      <c r="A67" s="73" t="s">
        <v>12</v>
      </c>
      <c r="B67" s="73" t="s">
        <v>55</v>
      </c>
      <c r="C67" s="74"/>
      <c r="D67" s="75" t="s">
        <v>56</v>
      </c>
      <c r="E67" s="76"/>
      <c r="F67" s="76">
        <f>F68</f>
        <v>0</v>
      </c>
      <c r="G67" s="76">
        <f>G68</f>
        <v>0</v>
      </c>
      <c r="H67" s="76">
        <f t="shared" si="11"/>
        <v>0</v>
      </c>
      <c r="I67" s="76"/>
      <c r="J67" s="76">
        <f>J68</f>
        <v>0</v>
      </c>
      <c r="K67" s="76">
        <f>K68</f>
        <v>0</v>
      </c>
      <c r="L67" s="76">
        <f t="shared" si="12"/>
        <v>0</v>
      </c>
    </row>
    <row r="68" spans="1:12" ht="22.5">
      <c r="A68" s="68"/>
      <c r="B68" s="68"/>
      <c r="C68" s="69" t="s">
        <v>57</v>
      </c>
      <c r="D68" s="70" t="s">
        <v>58</v>
      </c>
      <c r="E68" s="71"/>
      <c r="F68" s="71"/>
      <c r="G68" s="71"/>
      <c r="H68" s="71">
        <f t="shared" si="11"/>
        <v>0</v>
      </c>
      <c r="I68" s="71"/>
      <c r="J68" s="71"/>
      <c r="K68" s="71"/>
      <c r="L68" s="71">
        <f t="shared" si="12"/>
        <v>0</v>
      </c>
    </row>
    <row r="69" spans="1:12" ht="12.75">
      <c r="A69" s="64"/>
      <c r="B69" s="64"/>
      <c r="C69" s="65"/>
      <c r="D69" s="66" t="s">
        <v>13</v>
      </c>
      <c r="E69" s="67">
        <f>E64+E67</f>
        <v>1991</v>
      </c>
      <c r="F69" s="67">
        <f>F64+F67</f>
        <v>400</v>
      </c>
      <c r="G69" s="67">
        <f>G64+G67+G62</f>
        <v>13980</v>
      </c>
      <c r="H69" s="67">
        <f t="shared" si="11"/>
        <v>16371</v>
      </c>
      <c r="I69" s="67">
        <f>I64+I67</f>
        <v>960</v>
      </c>
      <c r="J69" s="67">
        <f>J64+J67</f>
        <v>400</v>
      </c>
      <c r="K69" s="67">
        <f>K64+K67</f>
        <v>0</v>
      </c>
      <c r="L69" s="67">
        <f t="shared" si="12"/>
        <v>1360</v>
      </c>
    </row>
    <row r="70" spans="1:12" ht="15">
      <c r="A70" s="127"/>
      <c r="B70" s="127"/>
      <c r="C70" s="127"/>
      <c r="D70" s="20"/>
      <c r="E70" s="128"/>
      <c r="F70" s="128"/>
      <c r="G70" s="128"/>
      <c r="H70" s="128"/>
      <c r="I70" s="128"/>
      <c r="J70" s="128"/>
      <c r="K70" s="128"/>
      <c r="L70" s="128"/>
    </row>
    <row r="71" spans="1:12" ht="25.5">
      <c r="A71" s="84"/>
      <c r="B71" s="85" t="s">
        <v>33</v>
      </c>
      <c r="C71" s="84"/>
      <c r="D71" s="87" t="s">
        <v>34</v>
      </c>
      <c r="E71" s="86">
        <f>E6+E50</f>
        <v>328091</v>
      </c>
      <c r="F71" s="86">
        <f>F6+F50</f>
        <v>68060</v>
      </c>
      <c r="G71" s="86">
        <f>G6+G50+G62</f>
        <v>13980</v>
      </c>
      <c r="H71" s="86">
        <f>SUM(E71:G71)</f>
        <v>410131</v>
      </c>
      <c r="I71" s="86">
        <f>I6+I50</f>
        <v>410729</v>
      </c>
      <c r="J71" s="86">
        <f>J6+J50</f>
        <v>1704</v>
      </c>
      <c r="K71" s="86">
        <f>K6+K50</f>
        <v>0</v>
      </c>
      <c r="L71" s="86">
        <f>SUM(I71:K71)</f>
        <v>412433</v>
      </c>
    </row>
    <row r="72" spans="1:12" ht="25.5">
      <c r="A72" s="84"/>
      <c r="B72" s="85" t="s">
        <v>36</v>
      </c>
      <c r="C72" s="84"/>
      <c r="D72" s="87" t="s">
        <v>35</v>
      </c>
      <c r="E72" s="86">
        <f>E13</f>
        <v>0</v>
      </c>
      <c r="F72" s="86">
        <f>F13</f>
        <v>10500</v>
      </c>
      <c r="G72" s="86">
        <f>G13</f>
        <v>0</v>
      </c>
      <c r="H72" s="86">
        <f aca="true" t="shared" si="13" ref="H72:H77">SUM(E72:G72)</f>
        <v>10500</v>
      </c>
      <c r="I72" s="86">
        <f>I13</f>
        <v>0</v>
      </c>
      <c r="J72" s="86">
        <f>J13</f>
        <v>0</v>
      </c>
      <c r="K72" s="86">
        <f>K13</f>
        <v>0</v>
      </c>
      <c r="L72" s="86">
        <f aca="true" t="shared" si="14" ref="L72:L77">SUM(I72:K72)</f>
        <v>0</v>
      </c>
    </row>
    <row r="73" spans="1:12" ht="12.75">
      <c r="A73" s="84"/>
      <c r="B73" s="85" t="s">
        <v>39</v>
      </c>
      <c r="C73" s="84"/>
      <c r="D73" s="87" t="s">
        <v>40</v>
      </c>
      <c r="E73" s="86">
        <f>E16</f>
        <v>185700</v>
      </c>
      <c r="F73" s="86">
        <f>F16</f>
        <v>0</v>
      </c>
      <c r="G73" s="86">
        <f>G16</f>
        <v>0</v>
      </c>
      <c r="H73" s="86">
        <f t="shared" si="13"/>
        <v>185700</v>
      </c>
      <c r="I73" s="86">
        <f>I16</f>
        <v>178004</v>
      </c>
      <c r="J73" s="86">
        <f>J16</f>
        <v>0</v>
      </c>
      <c r="K73" s="86">
        <f>K16</f>
        <v>0</v>
      </c>
      <c r="L73" s="86">
        <f t="shared" si="14"/>
        <v>178004</v>
      </c>
    </row>
    <row r="74" spans="1:12" ht="12.75">
      <c r="A74" s="84"/>
      <c r="B74" s="85" t="s">
        <v>41</v>
      </c>
      <c r="C74" s="84"/>
      <c r="D74" s="87" t="s">
        <v>42</v>
      </c>
      <c r="E74" s="86">
        <f>E28+E64+E52</f>
        <v>11962</v>
      </c>
      <c r="F74" s="86">
        <f>F28+F64+F52</f>
        <v>136793</v>
      </c>
      <c r="G74" s="86">
        <f>G28+G64+G52</f>
        <v>0</v>
      </c>
      <c r="H74" s="86">
        <f t="shared" si="13"/>
        <v>148755</v>
      </c>
      <c r="I74" s="86">
        <f>I28+I64+I52</f>
        <v>9570</v>
      </c>
      <c r="J74" s="86">
        <f>J28+J64+J52</f>
        <v>37025</v>
      </c>
      <c r="K74" s="86">
        <f>K28+K64+K52</f>
        <v>0</v>
      </c>
      <c r="L74" s="86">
        <f>L28+L64+L52</f>
        <v>46595</v>
      </c>
    </row>
    <row r="75" spans="1:12" ht="12.75">
      <c r="A75" s="84"/>
      <c r="B75" s="85" t="s">
        <v>45</v>
      </c>
      <c r="C75" s="84"/>
      <c r="D75" s="87" t="s">
        <v>46</v>
      </c>
      <c r="E75" s="86">
        <f aca="true" t="shared" si="15" ref="E75:G76">E35</f>
        <v>0</v>
      </c>
      <c r="F75" s="86">
        <f t="shared" si="15"/>
        <v>0</v>
      </c>
      <c r="G75" s="86">
        <f t="shared" si="15"/>
        <v>0</v>
      </c>
      <c r="H75" s="86">
        <f t="shared" si="13"/>
        <v>0</v>
      </c>
      <c r="I75" s="86">
        <f aca="true" t="shared" si="16" ref="I75:K76">I35</f>
        <v>0</v>
      </c>
      <c r="J75" s="86">
        <f t="shared" si="16"/>
        <v>0</v>
      </c>
      <c r="K75" s="86">
        <f t="shared" si="16"/>
        <v>0</v>
      </c>
      <c r="L75" s="86">
        <f t="shared" si="14"/>
        <v>0</v>
      </c>
    </row>
    <row r="76" spans="1:12" ht="12.75">
      <c r="A76" s="84"/>
      <c r="B76" s="85" t="s">
        <v>47</v>
      </c>
      <c r="C76" s="84"/>
      <c r="D76" s="87" t="s">
        <v>48</v>
      </c>
      <c r="E76" s="86">
        <f t="shared" si="15"/>
        <v>0</v>
      </c>
      <c r="F76" s="86">
        <f t="shared" si="15"/>
        <v>0</v>
      </c>
      <c r="G76" s="86">
        <f t="shared" si="15"/>
        <v>1014</v>
      </c>
      <c r="H76" s="86">
        <f t="shared" si="13"/>
        <v>1014</v>
      </c>
      <c r="I76" s="86">
        <f t="shared" si="16"/>
        <v>0</v>
      </c>
      <c r="J76" s="86">
        <f t="shared" si="16"/>
        <v>9652</v>
      </c>
      <c r="K76" s="86">
        <f t="shared" si="16"/>
        <v>0</v>
      </c>
      <c r="L76" s="86">
        <f t="shared" si="14"/>
        <v>9652</v>
      </c>
    </row>
    <row r="77" spans="1:12" ht="25.5">
      <c r="A77" s="84"/>
      <c r="B77" s="85" t="s">
        <v>51</v>
      </c>
      <c r="C77" s="84"/>
      <c r="D77" s="87" t="s">
        <v>52</v>
      </c>
      <c r="E77" s="86">
        <f>E39</f>
        <v>0</v>
      </c>
      <c r="F77" s="86">
        <f>F39</f>
        <v>34555</v>
      </c>
      <c r="G77" s="86">
        <f>G39</f>
        <v>0</v>
      </c>
      <c r="H77" s="86">
        <f t="shared" si="13"/>
        <v>34555</v>
      </c>
      <c r="I77" s="86">
        <f>I39</f>
        <v>0</v>
      </c>
      <c r="J77" s="86">
        <f>J39</f>
        <v>0</v>
      </c>
      <c r="K77" s="86">
        <f>K39</f>
        <v>0</v>
      </c>
      <c r="L77" s="86">
        <f t="shared" si="14"/>
        <v>0</v>
      </c>
    </row>
    <row r="78" spans="1:12" ht="12.75">
      <c r="A78" s="84"/>
      <c r="B78" s="85" t="s">
        <v>55</v>
      </c>
      <c r="C78" s="84"/>
      <c r="D78" s="87" t="s">
        <v>56</v>
      </c>
      <c r="E78" s="86">
        <f aca="true" t="shared" si="17" ref="E78:L78">E42+E55+E67</f>
        <v>85738</v>
      </c>
      <c r="F78" s="86">
        <f t="shared" si="17"/>
        <v>1218151</v>
      </c>
      <c r="G78" s="86">
        <f t="shared" si="17"/>
        <v>0</v>
      </c>
      <c r="H78" s="86">
        <f t="shared" si="17"/>
        <v>1303889</v>
      </c>
      <c r="I78" s="86">
        <f t="shared" si="17"/>
        <v>12373</v>
      </c>
      <c r="J78" s="86">
        <f t="shared" si="17"/>
        <v>327627</v>
      </c>
      <c r="K78" s="86">
        <f t="shared" si="17"/>
        <v>0</v>
      </c>
      <c r="L78" s="86">
        <f t="shared" si="17"/>
        <v>340000</v>
      </c>
    </row>
    <row r="79" spans="1:12" ht="12.75">
      <c r="A79" s="88"/>
      <c r="B79" s="59"/>
      <c r="C79" s="88"/>
      <c r="D79" s="87" t="s">
        <v>112</v>
      </c>
      <c r="E79" s="86">
        <f aca="true" t="shared" si="18" ref="E79:L79">SUM(E71:E78)</f>
        <v>611491</v>
      </c>
      <c r="F79" s="86">
        <f t="shared" si="18"/>
        <v>1468059</v>
      </c>
      <c r="G79" s="86">
        <f t="shared" si="18"/>
        <v>14994</v>
      </c>
      <c r="H79" s="86">
        <f t="shared" si="18"/>
        <v>2094544</v>
      </c>
      <c r="I79" s="86">
        <f t="shared" si="18"/>
        <v>610676</v>
      </c>
      <c r="J79" s="86">
        <f t="shared" si="18"/>
        <v>376008</v>
      </c>
      <c r="K79" s="86">
        <f t="shared" si="18"/>
        <v>0</v>
      </c>
      <c r="L79" s="86">
        <f t="shared" si="18"/>
        <v>986684</v>
      </c>
    </row>
  </sheetData>
  <sheetProtection/>
  <mergeCells count="6">
    <mergeCell ref="A3:D3"/>
    <mergeCell ref="A1:L1"/>
    <mergeCell ref="A2:L2"/>
    <mergeCell ref="A60:D60"/>
    <mergeCell ref="A4:D4"/>
    <mergeCell ref="A48:D48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headerFooter>
    <oddHeader>&amp;L1/a melléklet a 2/2019. (II.22.)  önk. rendelethez ezer Ft
</oddHeader>
  </headerFooter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111"/>
  <sheetViews>
    <sheetView view="pageLayout" zoomScaleNormal="85" workbookViewId="0" topLeftCell="A1">
      <selection activeCell="F10" sqref="F10"/>
    </sheetView>
  </sheetViews>
  <sheetFormatPr defaultColWidth="9.140625" defaultRowHeight="12.75"/>
  <cols>
    <col min="1" max="1" width="7.140625" style="0" customWidth="1"/>
    <col min="2" max="3" width="8.421875" style="0" customWidth="1"/>
    <col min="4" max="4" width="33.57421875" style="0" customWidth="1"/>
    <col min="5" max="5" width="13.8515625" style="0" customWidth="1"/>
    <col min="6" max="6" width="12.421875" style="0" customWidth="1"/>
    <col min="7" max="7" width="11.7109375" style="0" customWidth="1"/>
    <col min="8" max="8" width="15.28125" style="9" customWidth="1"/>
    <col min="9" max="9" width="13.8515625" style="0" customWidth="1"/>
    <col min="10" max="10" width="12.421875" style="0" customWidth="1"/>
    <col min="11" max="11" width="11.7109375" style="0" customWidth="1"/>
    <col min="12" max="12" width="15.28125" style="9" customWidth="1"/>
  </cols>
  <sheetData>
    <row r="1" spans="1:12" ht="15.75">
      <c r="A1" s="390" t="s">
        <v>191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ht="15.75">
      <c r="A2" s="391" t="s">
        <v>197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</row>
    <row r="3" spans="1:12" s="7" customFormat="1" ht="90">
      <c r="A3" s="21" t="s">
        <v>15</v>
      </c>
      <c r="B3" s="21" t="s">
        <v>16</v>
      </c>
      <c r="C3" s="21"/>
      <c r="D3" s="21" t="s">
        <v>17</v>
      </c>
      <c r="E3" s="116" t="s">
        <v>187</v>
      </c>
      <c r="F3" s="116" t="s">
        <v>188</v>
      </c>
      <c r="G3" s="116" t="s">
        <v>189</v>
      </c>
      <c r="H3" s="32" t="s">
        <v>2</v>
      </c>
      <c r="I3" s="116" t="s">
        <v>178</v>
      </c>
      <c r="J3" s="116" t="s">
        <v>179</v>
      </c>
      <c r="K3" s="116" t="s">
        <v>180</v>
      </c>
      <c r="L3" s="32" t="s">
        <v>2</v>
      </c>
    </row>
    <row r="4" spans="1:12" ht="12.75">
      <c r="A4" s="117" t="s">
        <v>6</v>
      </c>
      <c r="B4" s="117"/>
      <c r="C4" s="117"/>
      <c r="D4" s="117" t="s">
        <v>14</v>
      </c>
      <c r="E4" s="118">
        <f aca="true" t="shared" si="0" ref="E4:L4">E5+E6+E7+E8+E9</f>
        <v>478968</v>
      </c>
      <c r="F4" s="118">
        <f t="shared" si="0"/>
        <v>447668</v>
      </c>
      <c r="G4" s="118">
        <f t="shared" si="0"/>
        <v>13980</v>
      </c>
      <c r="H4" s="118">
        <f t="shared" si="0"/>
        <v>940616</v>
      </c>
      <c r="I4" s="118">
        <f t="shared" si="0"/>
        <v>518240</v>
      </c>
      <c r="J4" s="118">
        <f t="shared" si="0"/>
        <v>295306</v>
      </c>
      <c r="K4" s="118">
        <f t="shared" si="0"/>
        <v>0</v>
      </c>
      <c r="L4" s="118">
        <f t="shared" si="0"/>
        <v>813546</v>
      </c>
    </row>
    <row r="5" spans="1:12" ht="12.75">
      <c r="A5" s="1"/>
      <c r="B5" s="6" t="s">
        <v>70</v>
      </c>
      <c r="C5" s="6"/>
      <c r="D5" s="19" t="s">
        <v>3</v>
      </c>
      <c r="E5" s="2">
        <v>114229</v>
      </c>
      <c r="F5" s="2">
        <v>58112</v>
      </c>
      <c r="G5" s="2"/>
      <c r="H5" s="37">
        <f>SUM(E5:G5)</f>
        <v>172341</v>
      </c>
      <c r="I5" s="2">
        <v>103317</v>
      </c>
      <c r="J5" s="2">
        <v>39385</v>
      </c>
      <c r="K5" s="2"/>
      <c r="L5" s="37">
        <f>SUM(I5:K5)</f>
        <v>142702</v>
      </c>
    </row>
    <row r="6" spans="1:14" ht="25.5">
      <c r="A6" s="1"/>
      <c r="B6" s="6" t="s">
        <v>72</v>
      </c>
      <c r="C6" s="6"/>
      <c r="D6" s="19" t="s">
        <v>71</v>
      </c>
      <c r="E6" s="2">
        <v>25670</v>
      </c>
      <c r="F6" s="2">
        <v>10072</v>
      </c>
      <c r="G6" s="2"/>
      <c r="H6" s="37">
        <f aca="true" t="shared" si="1" ref="H6:H13">SUM(E6:G6)</f>
        <v>35742</v>
      </c>
      <c r="I6" s="2">
        <v>23435</v>
      </c>
      <c r="J6" s="2">
        <v>8362</v>
      </c>
      <c r="K6" s="2"/>
      <c r="L6" s="37">
        <f aca="true" t="shared" si="2" ref="L6:L13">SUM(I6:K6)</f>
        <v>31797</v>
      </c>
      <c r="N6" s="4"/>
    </row>
    <row r="7" spans="1:12" ht="12.75">
      <c r="A7" s="1"/>
      <c r="B7" s="6" t="s">
        <v>73</v>
      </c>
      <c r="C7" s="6"/>
      <c r="D7" s="19" t="s">
        <v>0</v>
      </c>
      <c r="E7" s="2">
        <v>84198</v>
      </c>
      <c r="F7" s="2">
        <v>213374</v>
      </c>
      <c r="G7" s="2">
        <v>13980</v>
      </c>
      <c r="H7" s="37">
        <f t="shared" si="1"/>
        <v>311552</v>
      </c>
      <c r="I7" s="2">
        <v>78500</v>
      </c>
      <c r="J7" s="2">
        <v>54932</v>
      </c>
      <c r="K7" s="2"/>
      <c r="L7" s="37">
        <f t="shared" si="2"/>
        <v>133432</v>
      </c>
    </row>
    <row r="8" spans="1:12" ht="12.75">
      <c r="A8" s="1"/>
      <c r="B8" s="6" t="s">
        <v>74</v>
      </c>
      <c r="C8" s="6"/>
      <c r="D8" s="20" t="s">
        <v>79</v>
      </c>
      <c r="E8" s="2">
        <v>22324</v>
      </c>
      <c r="F8" s="2">
        <v>1720</v>
      </c>
      <c r="G8" s="2"/>
      <c r="H8" s="37">
        <f t="shared" si="1"/>
        <v>24044</v>
      </c>
      <c r="I8" s="2">
        <v>17600</v>
      </c>
      <c r="J8" s="2"/>
      <c r="K8" s="2"/>
      <c r="L8" s="37">
        <f t="shared" si="2"/>
        <v>17600</v>
      </c>
    </row>
    <row r="9" spans="1:12" ht="12.75">
      <c r="A9" s="1"/>
      <c r="B9" s="6" t="s">
        <v>75</v>
      </c>
      <c r="C9" s="6"/>
      <c r="D9" s="19" t="s">
        <v>80</v>
      </c>
      <c r="E9" s="2">
        <f>E11+E12+E13</f>
        <v>232547</v>
      </c>
      <c r="F9" s="2">
        <f>F11+F12+F13</f>
        <v>164390</v>
      </c>
      <c r="G9" s="2">
        <f>G11+G12+G13</f>
        <v>0</v>
      </c>
      <c r="H9" s="37">
        <f t="shared" si="1"/>
        <v>396937</v>
      </c>
      <c r="I9" s="2">
        <f>I11+I12+I13+I10</f>
        <v>295388</v>
      </c>
      <c r="J9" s="2">
        <f>J11+J12+J13</f>
        <v>192627</v>
      </c>
      <c r="K9" s="2">
        <f>K11+K12+K13</f>
        <v>0</v>
      </c>
      <c r="L9" s="37">
        <f t="shared" si="2"/>
        <v>488015</v>
      </c>
    </row>
    <row r="10" spans="1:12" ht="25.5">
      <c r="A10" s="1"/>
      <c r="B10" s="6"/>
      <c r="C10" s="54" t="s">
        <v>185</v>
      </c>
      <c r="D10" s="20" t="s">
        <v>186</v>
      </c>
      <c r="E10" s="2"/>
      <c r="F10" s="2"/>
      <c r="G10" s="2"/>
      <c r="H10" s="37"/>
      <c r="I10" s="2">
        <v>1805</v>
      </c>
      <c r="J10" s="2"/>
      <c r="K10" s="2"/>
      <c r="L10" s="37">
        <f>SUM(I10:K10)</f>
        <v>1805</v>
      </c>
    </row>
    <row r="11" spans="1:12" ht="25.5">
      <c r="A11" s="1"/>
      <c r="B11" s="6"/>
      <c r="C11" s="6" t="s">
        <v>82</v>
      </c>
      <c r="D11" s="19" t="s">
        <v>81</v>
      </c>
      <c r="E11" s="2">
        <v>140803</v>
      </c>
      <c r="F11" s="2">
        <v>23268</v>
      </c>
      <c r="G11" s="2"/>
      <c r="H11" s="37">
        <f t="shared" si="1"/>
        <v>164071</v>
      </c>
      <c r="I11" s="2">
        <v>130601</v>
      </c>
      <c r="J11" s="2">
        <v>19767</v>
      </c>
      <c r="K11" s="2"/>
      <c r="L11" s="37">
        <f t="shared" si="2"/>
        <v>150368</v>
      </c>
    </row>
    <row r="12" spans="1:12" ht="25.5">
      <c r="A12" s="1"/>
      <c r="B12" s="6"/>
      <c r="C12" s="6" t="s">
        <v>84</v>
      </c>
      <c r="D12" s="19" t="s">
        <v>83</v>
      </c>
      <c r="E12" s="2">
        <v>3274</v>
      </c>
      <c r="F12" s="2">
        <v>78279</v>
      </c>
      <c r="G12" s="2"/>
      <c r="H12" s="37">
        <f t="shared" si="1"/>
        <v>81553</v>
      </c>
      <c r="I12" s="2"/>
      <c r="J12" s="2">
        <v>172860</v>
      </c>
      <c r="K12" s="2"/>
      <c r="L12" s="37">
        <f t="shared" si="2"/>
        <v>172860</v>
      </c>
    </row>
    <row r="13" spans="1:12" ht="12.75">
      <c r="A13" s="1"/>
      <c r="B13" s="6"/>
      <c r="C13" s="6" t="s">
        <v>85</v>
      </c>
      <c r="D13" s="19" t="s">
        <v>86</v>
      </c>
      <c r="E13" s="2">
        <v>88470</v>
      </c>
      <c r="F13" s="2">
        <v>62843</v>
      </c>
      <c r="G13" s="2"/>
      <c r="H13" s="37">
        <f t="shared" si="1"/>
        <v>151313</v>
      </c>
      <c r="I13" s="2">
        <v>162982</v>
      </c>
      <c r="J13" s="2"/>
      <c r="K13" s="2"/>
      <c r="L13" s="37">
        <f t="shared" si="2"/>
        <v>162982</v>
      </c>
    </row>
    <row r="14" spans="1:12" ht="12.75">
      <c r="A14" s="117" t="s">
        <v>7</v>
      </c>
      <c r="B14" s="120"/>
      <c r="C14" s="120"/>
      <c r="D14" s="121" t="s">
        <v>1</v>
      </c>
      <c r="E14" s="118">
        <f>E15+E16+E17+E19</f>
        <v>253</v>
      </c>
      <c r="F14" s="118">
        <f>F15+F16+F17</f>
        <v>1130428</v>
      </c>
      <c r="G14" s="118">
        <f>G15+G16+G17</f>
        <v>0</v>
      </c>
      <c r="H14" s="118">
        <f>H15+H16+H17</f>
        <v>1130681</v>
      </c>
      <c r="I14" s="118">
        <f>I15+I16+I17+I19</f>
        <v>1753</v>
      </c>
      <c r="J14" s="118">
        <f>J15+J16+J17</f>
        <v>159012</v>
      </c>
      <c r="K14" s="118">
        <f>K15+K16+K17</f>
        <v>0</v>
      </c>
      <c r="L14" s="118">
        <f>L15+L16+L17</f>
        <v>160765</v>
      </c>
    </row>
    <row r="15" spans="1:12" ht="12.75">
      <c r="A15" s="1"/>
      <c r="B15" s="6" t="s">
        <v>76</v>
      </c>
      <c r="C15" s="6"/>
      <c r="D15" s="19" t="s">
        <v>87</v>
      </c>
      <c r="E15" s="2">
        <v>253</v>
      </c>
      <c r="F15" s="2">
        <v>872783</v>
      </c>
      <c r="G15" s="2"/>
      <c r="H15" s="37">
        <f>SUM(E15:G15)</f>
        <v>873036</v>
      </c>
      <c r="I15" s="2">
        <v>1753</v>
      </c>
      <c r="J15" s="2">
        <v>55451</v>
      </c>
      <c r="K15" s="2"/>
      <c r="L15" s="37">
        <f>SUM(I15:K15)</f>
        <v>57204</v>
      </c>
    </row>
    <row r="16" spans="1:12" ht="12.75">
      <c r="A16" s="1"/>
      <c r="B16" s="6" t="s">
        <v>77</v>
      </c>
      <c r="C16" s="6"/>
      <c r="D16" s="19" t="s">
        <v>21</v>
      </c>
      <c r="E16" s="2"/>
      <c r="F16" s="2">
        <v>256916</v>
      </c>
      <c r="G16" s="2"/>
      <c r="H16" s="37">
        <f>SUM(E16:G16)</f>
        <v>256916</v>
      </c>
      <c r="I16" s="2"/>
      <c r="J16" s="2">
        <v>102832</v>
      </c>
      <c r="K16" s="2"/>
      <c r="L16" s="37">
        <f>SUM(I16:K16)</f>
        <v>102832</v>
      </c>
    </row>
    <row r="17" spans="1:12" ht="12.75">
      <c r="A17" s="1"/>
      <c r="B17" s="6" t="s">
        <v>78</v>
      </c>
      <c r="C17" s="6"/>
      <c r="D17" s="19" t="s">
        <v>88</v>
      </c>
      <c r="E17" s="2">
        <f>E18</f>
        <v>0</v>
      </c>
      <c r="F17" s="2">
        <f>F18+F19</f>
        <v>729</v>
      </c>
      <c r="G17" s="2"/>
      <c r="H17" s="37">
        <f>SUM(E17:G17)</f>
        <v>729</v>
      </c>
      <c r="I17" s="2">
        <f>I18</f>
        <v>0</v>
      </c>
      <c r="J17" s="2">
        <v>729</v>
      </c>
      <c r="K17" s="2"/>
      <c r="L17" s="37">
        <f>SUM(I17:K17)</f>
        <v>729</v>
      </c>
    </row>
    <row r="18" spans="1:12" ht="25.5">
      <c r="A18" s="1"/>
      <c r="B18" s="6"/>
      <c r="C18" s="6"/>
      <c r="D18" s="19" t="s">
        <v>119</v>
      </c>
      <c r="E18" s="2"/>
      <c r="F18" s="2"/>
      <c r="G18" s="2"/>
      <c r="H18" s="37">
        <f>SUM(E18:G18)</f>
        <v>0</v>
      </c>
      <c r="I18" s="2"/>
      <c r="J18" s="2"/>
      <c r="K18" s="2"/>
      <c r="L18" s="37">
        <f>SUM(I18:K18)</f>
        <v>0</v>
      </c>
    </row>
    <row r="19" spans="1:12" ht="25.5">
      <c r="A19" s="1"/>
      <c r="B19" s="6"/>
      <c r="C19" s="6" t="s">
        <v>90</v>
      </c>
      <c r="D19" s="19" t="s">
        <v>89</v>
      </c>
      <c r="E19" s="2"/>
      <c r="F19" s="2">
        <v>729</v>
      </c>
      <c r="G19" s="2"/>
      <c r="H19" s="37">
        <f>SUM(E19:G19)</f>
        <v>729</v>
      </c>
      <c r="I19" s="2"/>
      <c r="J19" s="2"/>
      <c r="K19" s="2"/>
      <c r="L19" s="37">
        <f>SUM(I19:K19)</f>
        <v>0</v>
      </c>
    </row>
    <row r="20" spans="1:12" ht="12.75">
      <c r="A20" s="122" t="s">
        <v>8</v>
      </c>
      <c r="B20" s="123"/>
      <c r="C20" s="123"/>
      <c r="D20" s="121" t="s">
        <v>117</v>
      </c>
      <c r="E20" s="118">
        <f aca="true" t="shared" si="3" ref="E20:L20">E21</f>
        <v>11247</v>
      </c>
      <c r="F20" s="118">
        <f>F21+F22</f>
        <v>12000</v>
      </c>
      <c r="G20" s="118">
        <f t="shared" si="3"/>
        <v>0</v>
      </c>
      <c r="H20" s="118">
        <f>H21+H22</f>
        <v>23247</v>
      </c>
      <c r="I20" s="118">
        <f t="shared" si="3"/>
        <v>12373</v>
      </c>
      <c r="J20" s="118">
        <f t="shared" si="3"/>
        <v>0</v>
      </c>
      <c r="K20" s="118">
        <f t="shared" si="3"/>
        <v>0</v>
      </c>
      <c r="L20" s="118">
        <f t="shared" si="3"/>
        <v>12373</v>
      </c>
    </row>
    <row r="21" spans="1:12" ht="12.75">
      <c r="A21" s="1"/>
      <c r="B21" s="6"/>
      <c r="C21" s="6" t="s">
        <v>118</v>
      </c>
      <c r="D21" s="20" t="s">
        <v>175</v>
      </c>
      <c r="E21" s="2">
        <v>11247</v>
      </c>
      <c r="F21" s="2"/>
      <c r="G21" s="2"/>
      <c r="H21" s="37">
        <f>SUM(E21:G21)</f>
        <v>11247</v>
      </c>
      <c r="I21" s="2">
        <v>12373</v>
      </c>
      <c r="J21" s="2"/>
      <c r="K21" s="2"/>
      <c r="L21" s="37">
        <f>SUM(I21:K21)</f>
        <v>12373</v>
      </c>
    </row>
    <row r="22" spans="1:12" ht="12.75">
      <c r="A22" s="1"/>
      <c r="B22" s="6"/>
      <c r="C22" s="6"/>
      <c r="D22" s="20" t="s">
        <v>196</v>
      </c>
      <c r="E22" s="2"/>
      <c r="F22" s="2">
        <v>12000</v>
      </c>
      <c r="G22" s="2"/>
      <c r="H22" s="37">
        <f>SUM(E22:G22)</f>
        <v>12000</v>
      </c>
      <c r="I22" s="2"/>
      <c r="J22" s="2"/>
      <c r="K22" s="2"/>
      <c r="L22" s="37"/>
    </row>
    <row r="23" spans="1:12" s="11" customFormat="1" ht="15.75">
      <c r="A23" s="389" t="s">
        <v>2</v>
      </c>
      <c r="B23" s="389"/>
      <c r="C23" s="389"/>
      <c r="D23" s="389"/>
      <c r="E23" s="119">
        <f aca="true" t="shared" si="4" ref="E23:L23">E4+E14+E20</f>
        <v>490468</v>
      </c>
      <c r="F23" s="119">
        <f t="shared" si="4"/>
        <v>1590096</v>
      </c>
      <c r="G23" s="119">
        <f t="shared" si="4"/>
        <v>13980</v>
      </c>
      <c r="H23" s="119">
        <f t="shared" si="4"/>
        <v>2094544</v>
      </c>
      <c r="I23" s="119">
        <f t="shared" si="4"/>
        <v>532366</v>
      </c>
      <c r="J23" s="119">
        <f t="shared" si="4"/>
        <v>454318</v>
      </c>
      <c r="K23" s="119">
        <f t="shared" si="4"/>
        <v>0</v>
      </c>
      <c r="L23" s="119">
        <f t="shared" si="4"/>
        <v>986684</v>
      </c>
    </row>
    <row r="24" spans="2:3" ht="15">
      <c r="B24" s="5"/>
      <c r="C24" s="5"/>
    </row>
    <row r="25" spans="8:12" ht="15">
      <c r="H25" s="10"/>
      <c r="L25" s="10"/>
    </row>
    <row r="26" spans="5:12" ht="15">
      <c r="E26" s="4"/>
      <c r="F26" s="4"/>
      <c r="G26" s="4"/>
      <c r="H26" s="10"/>
      <c r="I26" s="4"/>
      <c r="J26" s="4"/>
      <c r="K26" s="4"/>
      <c r="L26" s="10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3" ht="15">
      <c r="B40" s="4"/>
      <c r="C40" s="4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5" spans="2:3" ht="15">
      <c r="B45" s="4"/>
      <c r="C45" s="4"/>
    </row>
    <row r="46" spans="2:3" ht="15">
      <c r="B46" s="4"/>
      <c r="C46" s="4"/>
    </row>
    <row r="47" spans="2:3" ht="15">
      <c r="B47" s="4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</sheetData>
  <sheetProtection/>
  <mergeCells count="3">
    <mergeCell ref="A23:D23"/>
    <mergeCell ref="A1:L1"/>
    <mergeCell ref="A2:L2"/>
  </mergeCells>
  <printOptions heading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&amp;L2. melléklet a 2/2019. (II.22.) önk.rendelethez ezer Ft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82"/>
  <sheetViews>
    <sheetView view="pageLayout" workbookViewId="0" topLeftCell="A1">
      <selection activeCell="F10" sqref="F10"/>
    </sheetView>
  </sheetViews>
  <sheetFormatPr defaultColWidth="9.140625" defaultRowHeight="12.75"/>
  <cols>
    <col min="1" max="1" width="5.421875" style="7" customWidth="1"/>
    <col min="2" max="3" width="4.421875" style="7" customWidth="1"/>
    <col min="4" max="4" width="28.8515625" style="7" customWidth="1"/>
    <col min="5" max="5" width="13.140625" style="7" customWidth="1"/>
    <col min="6" max="6" width="12.00390625" style="7" customWidth="1"/>
    <col min="7" max="7" width="8.00390625" style="7" customWidth="1"/>
    <col min="8" max="8" width="11.421875" style="7" customWidth="1"/>
    <col min="9" max="9" width="13.140625" style="7" customWidth="1"/>
    <col min="10" max="10" width="12.00390625" style="7" customWidth="1"/>
    <col min="11" max="11" width="8.00390625" style="7" customWidth="1"/>
    <col min="12" max="12" width="11.421875" style="7" customWidth="1"/>
  </cols>
  <sheetData>
    <row r="1" spans="1:12" ht="15.75">
      <c r="A1" s="397" t="s">
        <v>191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1:12" ht="15.75">
      <c r="A2" s="386" t="s">
        <v>192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2" ht="12.75">
      <c r="A3" s="398" t="s">
        <v>14</v>
      </c>
      <c r="B3" s="398"/>
      <c r="C3" s="398"/>
      <c r="D3" s="398"/>
      <c r="E3"/>
      <c r="F3"/>
      <c r="G3"/>
      <c r="H3"/>
      <c r="I3"/>
      <c r="J3"/>
      <c r="K3"/>
      <c r="L3"/>
    </row>
    <row r="4" spans="1:12" ht="12.75">
      <c r="A4" s="396" t="s">
        <v>102</v>
      </c>
      <c r="B4" s="396"/>
      <c r="C4" s="396"/>
      <c r="D4" s="396"/>
      <c r="E4"/>
      <c r="F4"/>
      <c r="G4"/>
      <c r="H4"/>
      <c r="I4"/>
      <c r="J4"/>
      <c r="K4"/>
      <c r="L4"/>
    </row>
    <row r="5" spans="1:12" ht="56.25">
      <c r="A5" s="83" t="s">
        <v>15</v>
      </c>
      <c r="B5" s="83" t="s">
        <v>16</v>
      </c>
      <c r="C5" s="83"/>
      <c r="D5" s="83" t="s">
        <v>17</v>
      </c>
      <c r="E5" s="61" t="s">
        <v>187</v>
      </c>
      <c r="F5" s="61" t="s">
        <v>188</v>
      </c>
      <c r="G5" s="61" t="s">
        <v>189</v>
      </c>
      <c r="H5" s="61" t="s">
        <v>2</v>
      </c>
      <c r="I5" s="61" t="s">
        <v>178</v>
      </c>
      <c r="J5" s="61" t="s">
        <v>179</v>
      </c>
      <c r="K5" s="61" t="s">
        <v>180</v>
      </c>
      <c r="L5" s="61" t="s">
        <v>2</v>
      </c>
    </row>
    <row r="6" spans="1:12" s="63" customFormat="1" ht="18" customHeight="1">
      <c r="A6" s="73" t="s">
        <v>6</v>
      </c>
      <c r="B6" s="73"/>
      <c r="C6" s="73"/>
      <c r="D6" s="73" t="s">
        <v>14</v>
      </c>
      <c r="E6" s="76"/>
      <c r="F6" s="76"/>
      <c r="G6" s="76"/>
      <c r="H6" s="76"/>
      <c r="I6" s="76"/>
      <c r="J6" s="76"/>
      <c r="K6" s="76"/>
      <c r="L6" s="76"/>
    </row>
    <row r="7" spans="1:12" s="63" customFormat="1" ht="19.5" customHeight="1">
      <c r="A7" s="92"/>
      <c r="B7" s="93" t="s">
        <v>70</v>
      </c>
      <c r="C7" s="93"/>
      <c r="D7" s="48" t="s">
        <v>3</v>
      </c>
      <c r="E7" s="94">
        <v>15836</v>
      </c>
      <c r="F7" s="94">
        <v>43617</v>
      </c>
      <c r="G7" s="94"/>
      <c r="H7" s="76">
        <f>SUM(E7:G7)</f>
        <v>59453</v>
      </c>
      <c r="I7" s="94">
        <v>15406</v>
      </c>
      <c r="J7" s="94">
        <v>25742</v>
      </c>
      <c r="K7" s="94"/>
      <c r="L7" s="76">
        <f>SUM(I7:K7)</f>
        <v>41148</v>
      </c>
    </row>
    <row r="8" spans="1:12" s="63" customFormat="1" ht="23.25" customHeight="1">
      <c r="A8" s="92"/>
      <c r="B8" s="93" t="s">
        <v>72</v>
      </c>
      <c r="C8" s="93"/>
      <c r="D8" s="48" t="s">
        <v>71</v>
      </c>
      <c r="E8" s="94">
        <v>3463</v>
      </c>
      <c r="F8" s="94">
        <v>7158</v>
      </c>
      <c r="G8" s="94"/>
      <c r="H8" s="76">
        <f aca="true" t="shared" si="0" ref="H8:H15">SUM(E8:G8)</f>
        <v>10621</v>
      </c>
      <c r="I8" s="94">
        <v>3453</v>
      </c>
      <c r="J8" s="94">
        <v>5565</v>
      </c>
      <c r="K8" s="94"/>
      <c r="L8" s="76">
        <f aca="true" t="shared" si="1" ref="L8:L15">SUM(I8:K8)</f>
        <v>9018</v>
      </c>
    </row>
    <row r="9" spans="1:14" s="63" customFormat="1" ht="24" customHeight="1">
      <c r="A9" s="92"/>
      <c r="B9" s="93" t="s">
        <v>73</v>
      </c>
      <c r="C9" s="93"/>
      <c r="D9" s="48" t="s">
        <v>0</v>
      </c>
      <c r="E9" s="94">
        <v>67430</v>
      </c>
      <c r="F9" s="94">
        <v>206474</v>
      </c>
      <c r="G9" s="94"/>
      <c r="H9" s="76">
        <f t="shared" si="0"/>
        <v>273904</v>
      </c>
      <c r="I9" s="94">
        <v>62236</v>
      </c>
      <c r="J9" s="94">
        <v>48032</v>
      </c>
      <c r="K9" s="94"/>
      <c r="L9" s="76">
        <f t="shared" si="1"/>
        <v>110268</v>
      </c>
      <c r="N9" s="163"/>
    </row>
    <row r="10" spans="1:12" s="63" customFormat="1" ht="19.5" customHeight="1">
      <c r="A10" s="92"/>
      <c r="B10" s="93" t="s">
        <v>74</v>
      </c>
      <c r="C10" s="93"/>
      <c r="D10" s="48" t="s">
        <v>79</v>
      </c>
      <c r="E10" s="94">
        <v>22324</v>
      </c>
      <c r="F10" s="94">
        <v>1720</v>
      </c>
      <c r="G10" s="94"/>
      <c r="H10" s="76">
        <f t="shared" si="0"/>
        <v>24044</v>
      </c>
      <c r="I10" s="94">
        <v>17600</v>
      </c>
      <c r="J10" s="94"/>
      <c r="K10" s="94"/>
      <c r="L10" s="76">
        <f t="shared" si="1"/>
        <v>17600</v>
      </c>
    </row>
    <row r="11" spans="1:12" s="63" customFormat="1" ht="19.5" customHeight="1">
      <c r="A11" s="92"/>
      <c r="B11" s="93" t="s">
        <v>75</v>
      </c>
      <c r="C11" s="93"/>
      <c r="D11" s="48" t="s">
        <v>80</v>
      </c>
      <c r="E11" s="71">
        <f>E13+E14+E15</f>
        <v>232547</v>
      </c>
      <c r="F11" s="71">
        <f>F13+F14+F15</f>
        <v>164390</v>
      </c>
      <c r="G11" s="94"/>
      <c r="H11" s="76">
        <f t="shared" si="0"/>
        <v>396937</v>
      </c>
      <c r="I11" s="71">
        <f>I13+I14+I15+I12</f>
        <v>295388</v>
      </c>
      <c r="J11" s="71">
        <f>J13+J14+J15</f>
        <v>192627</v>
      </c>
      <c r="K11" s="94"/>
      <c r="L11" s="76">
        <f t="shared" si="1"/>
        <v>488015</v>
      </c>
    </row>
    <row r="12" spans="1:12" s="63" customFormat="1" ht="19.5" customHeight="1">
      <c r="A12" s="92"/>
      <c r="B12" s="93"/>
      <c r="C12" s="93" t="s">
        <v>185</v>
      </c>
      <c r="D12" s="48" t="s">
        <v>186</v>
      </c>
      <c r="E12" s="71"/>
      <c r="F12" s="71"/>
      <c r="G12" s="94"/>
      <c r="H12" s="76"/>
      <c r="I12" s="71">
        <v>1805</v>
      </c>
      <c r="J12" s="71"/>
      <c r="K12" s="94"/>
      <c r="L12" s="76">
        <f>SUM(I12:K12)</f>
        <v>1805</v>
      </c>
    </row>
    <row r="13" spans="1:12" s="63" customFormat="1" ht="24" customHeight="1">
      <c r="A13" s="92"/>
      <c r="B13" s="93"/>
      <c r="C13" s="93" t="s">
        <v>82</v>
      </c>
      <c r="D13" s="48" t="s">
        <v>81</v>
      </c>
      <c r="E13" s="71">
        <v>140803</v>
      </c>
      <c r="F13" s="71">
        <v>23268</v>
      </c>
      <c r="G13" s="94"/>
      <c r="H13" s="76">
        <f t="shared" si="0"/>
        <v>164071</v>
      </c>
      <c r="I13" s="71">
        <v>130601</v>
      </c>
      <c r="J13" s="71">
        <v>19767</v>
      </c>
      <c r="K13" s="94"/>
      <c r="L13" s="76">
        <f t="shared" si="1"/>
        <v>150368</v>
      </c>
    </row>
    <row r="14" spans="1:12" s="63" customFormat="1" ht="25.5" customHeight="1">
      <c r="A14" s="92"/>
      <c r="B14" s="93"/>
      <c r="C14" s="93" t="s">
        <v>84</v>
      </c>
      <c r="D14" s="48" t="s">
        <v>83</v>
      </c>
      <c r="E14" s="71">
        <v>3274</v>
      </c>
      <c r="F14" s="71">
        <v>78279</v>
      </c>
      <c r="G14" s="94"/>
      <c r="H14" s="76">
        <f t="shared" si="0"/>
        <v>81553</v>
      </c>
      <c r="I14" s="71"/>
      <c r="J14" s="71">
        <v>172860</v>
      </c>
      <c r="K14" s="94"/>
      <c r="L14" s="76">
        <f t="shared" si="1"/>
        <v>172860</v>
      </c>
    </row>
    <row r="15" spans="1:12" s="63" customFormat="1" ht="25.5" customHeight="1">
      <c r="A15" s="92"/>
      <c r="B15" s="93"/>
      <c r="C15" s="93" t="s">
        <v>85</v>
      </c>
      <c r="D15" s="48" t="s">
        <v>86</v>
      </c>
      <c r="E15" s="71">
        <v>88470</v>
      </c>
      <c r="F15" s="71">
        <v>62843</v>
      </c>
      <c r="G15" s="94"/>
      <c r="H15" s="76">
        <f t="shared" si="0"/>
        <v>151313</v>
      </c>
      <c r="I15" s="71">
        <v>162982</v>
      </c>
      <c r="J15" s="71"/>
      <c r="K15" s="94"/>
      <c r="L15" s="76">
        <f t="shared" si="1"/>
        <v>162982</v>
      </c>
    </row>
    <row r="16" spans="1:12" s="63" customFormat="1" ht="19.5" customHeight="1">
      <c r="A16" s="95"/>
      <c r="B16" s="95"/>
      <c r="C16" s="95"/>
      <c r="D16" s="95" t="s">
        <v>113</v>
      </c>
      <c r="E16" s="91">
        <f>E7+E8+E9+E10+E11</f>
        <v>341600</v>
      </c>
      <c r="F16" s="91">
        <f>F7+F8+F9+F10+F11</f>
        <v>423359</v>
      </c>
      <c r="G16" s="91">
        <f>G7+G8+G9+G10+G11</f>
        <v>0</v>
      </c>
      <c r="H16" s="91">
        <f>SUM(E16:G16)</f>
        <v>764959</v>
      </c>
      <c r="I16" s="91">
        <f>I7+I8+I9+I10+I11</f>
        <v>394083</v>
      </c>
      <c r="J16" s="91">
        <f>J7+J8+J9+J10+J11</f>
        <v>271966</v>
      </c>
      <c r="K16" s="91">
        <f>K7+K8+K9+K10+K11</f>
        <v>0</v>
      </c>
      <c r="L16" s="91">
        <f>SUM(I16:K16)</f>
        <v>666049</v>
      </c>
    </row>
    <row r="18" spans="1:12" ht="12.75">
      <c r="A18" s="13" t="s">
        <v>110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56.25">
      <c r="A19" s="60" t="s">
        <v>15</v>
      </c>
      <c r="B19" s="60" t="s">
        <v>16</v>
      </c>
      <c r="C19" s="60"/>
      <c r="D19" s="60" t="s">
        <v>17</v>
      </c>
      <c r="E19" s="61" t="s">
        <v>187</v>
      </c>
      <c r="F19" s="61" t="s">
        <v>188</v>
      </c>
      <c r="G19" s="61" t="s">
        <v>189</v>
      </c>
      <c r="H19" s="61" t="s">
        <v>2</v>
      </c>
      <c r="I19" s="61" t="s">
        <v>178</v>
      </c>
      <c r="J19" s="61" t="s">
        <v>179</v>
      </c>
      <c r="K19" s="61" t="s">
        <v>180</v>
      </c>
      <c r="L19" s="61" t="s">
        <v>2</v>
      </c>
    </row>
    <row r="20" spans="1:12" ht="12.75">
      <c r="A20" s="73" t="s">
        <v>6</v>
      </c>
      <c r="B20" s="73"/>
      <c r="C20" s="73"/>
      <c r="D20" s="73" t="s">
        <v>14</v>
      </c>
      <c r="E20" s="76"/>
      <c r="F20" s="76"/>
      <c r="G20" s="76"/>
      <c r="H20" s="76"/>
      <c r="I20" s="76"/>
      <c r="J20" s="76"/>
      <c r="K20" s="76"/>
      <c r="L20" s="76"/>
    </row>
    <row r="21" spans="1:12" ht="12.75">
      <c r="A21" s="92"/>
      <c r="B21" s="93" t="s">
        <v>70</v>
      </c>
      <c r="C21" s="93"/>
      <c r="D21" s="48" t="s">
        <v>3</v>
      </c>
      <c r="E21" s="94">
        <v>89097</v>
      </c>
      <c r="F21" s="94">
        <v>14495</v>
      </c>
      <c r="G21" s="94"/>
      <c r="H21" s="76">
        <f>SUM(E21:G21)</f>
        <v>103592</v>
      </c>
      <c r="I21" s="94">
        <v>79286</v>
      </c>
      <c r="J21" s="94">
        <v>13643</v>
      </c>
      <c r="K21" s="94"/>
      <c r="L21" s="76">
        <f>SUM(I21:K21)</f>
        <v>92929</v>
      </c>
    </row>
    <row r="22" spans="1:12" ht="22.5">
      <c r="A22" s="92"/>
      <c r="B22" s="93" t="s">
        <v>72</v>
      </c>
      <c r="C22" s="93"/>
      <c r="D22" s="48" t="s">
        <v>71</v>
      </c>
      <c r="E22" s="94">
        <v>20375</v>
      </c>
      <c r="F22" s="94">
        <v>2914</v>
      </c>
      <c r="G22" s="94"/>
      <c r="H22" s="76">
        <f>SUM(E22:G22)</f>
        <v>23289</v>
      </c>
      <c r="I22" s="94">
        <v>18259</v>
      </c>
      <c r="J22" s="94">
        <v>2797</v>
      </c>
      <c r="K22" s="94"/>
      <c r="L22" s="76">
        <f>SUM(I22:K22)</f>
        <v>21056</v>
      </c>
    </row>
    <row r="23" spans="1:12" ht="12.75">
      <c r="A23" s="92"/>
      <c r="B23" s="93" t="s">
        <v>73</v>
      </c>
      <c r="C23" s="93"/>
      <c r="D23" s="48" t="s">
        <v>0</v>
      </c>
      <c r="E23" s="94">
        <v>10769</v>
      </c>
      <c r="F23" s="94">
        <v>500</v>
      </c>
      <c r="G23" s="94"/>
      <c r="H23" s="76">
        <f>SUM(E23:G23)</f>
        <v>11269</v>
      </c>
      <c r="I23" s="94">
        <v>10269</v>
      </c>
      <c r="J23" s="94">
        <v>500</v>
      </c>
      <c r="K23" s="94"/>
      <c r="L23" s="76">
        <f>SUM(I23:K23)</f>
        <v>10769</v>
      </c>
    </row>
    <row r="24" spans="1:12" ht="12.75">
      <c r="A24" s="95"/>
      <c r="B24" s="95"/>
      <c r="C24" s="95"/>
      <c r="D24" s="95" t="s">
        <v>2</v>
      </c>
      <c r="E24" s="91">
        <f>SUM(E21:E23)</f>
        <v>120241</v>
      </c>
      <c r="F24" s="91">
        <f>SUM(F21:F23)</f>
        <v>17909</v>
      </c>
      <c r="G24" s="91">
        <f>SUM(G21:G23)</f>
        <v>0</v>
      </c>
      <c r="H24" s="91">
        <f>SUM(E24:G24)</f>
        <v>138150</v>
      </c>
      <c r="I24" s="91">
        <f>SUM(I21:I23)</f>
        <v>107814</v>
      </c>
      <c r="J24" s="91">
        <f>SUM(J21:J23)</f>
        <v>16940</v>
      </c>
      <c r="K24" s="91">
        <f>SUM(K21:K23)</f>
        <v>0</v>
      </c>
      <c r="L24" s="91">
        <f>SUM(I24:K24)</f>
        <v>124754</v>
      </c>
    </row>
    <row r="26" spans="1:12" ht="12.75">
      <c r="A26" s="396" t="s">
        <v>111</v>
      </c>
      <c r="B26" s="396"/>
      <c r="C26" s="396"/>
      <c r="D26" s="396"/>
      <c r="E26"/>
      <c r="F26"/>
      <c r="G26"/>
      <c r="H26"/>
      <c r="I26"/>
      <c r="J26"/>
      <c r="K26"/>
      <c r="L26"/>
    </row>
    <row r="27" spans="1:12" ht="56.25">
      <c r="A27" s="83" t="s">
        <v>15</v>
      </c>
      <c r="B27" s="83" t="s">
        <v>16</v>
      </c>
      <c r="C27" s="83"/>
      <c r="D27" s="83" t="s">
        <v>17</v>
      </c>
      <c r="E27" s="61" t="s">
        <v>187</v>
      </c>
      <c r="F27" s="61" t="s">
        <v>188</v>
      </c>
      <c r="G27" s="61" t="s">
        <v>189</v>
      </c>
      <c r="H27" s="61" t="s">
        <v>2</v>
      </c>
      <c r="I27" s="61" t="s">
        <v>178</v>
      </c>
      <c r="J27" s="61" t="s">
        <v>179</v>
      </c>
      <c r="K27" s="61" t="s">
        <v>180</v>
      </c>
      <c r="L27" s="61" t="s">
        <v>2</v>
      </c>
    </row>
    <row r="28" spans="1:12" ht="12.75">
      <c r="A28" s="73" t="s">
        <v>6</v>
      </c>
      <c r="B28" s="73"/>
      <c r="C28" s="73"/>
      <c r="D28" s="73" t="s">
        <v>14</v>
      </c>
      <c r="E28" s="76"/>
      <c r="F28" s="76"/>
      <c r="G28" s="76"/>
      <c r="H28" s="76"/>
      <c r="I28" s="76"/>
      <c r="J28" s="76"/>
      <c r="K28" s="76"/>
      <c r="L28" s="76"/>
    </row>
    <row r="29" spans="1:12" ht="12.75">
      <c r="A29" s="92"/>
      <c r="B29" s="93" t="s">
        <v>70</v>
      </c>
      <c r="C29" s="93"/>
      <c r="D29" s="48" t="s">
        <v>3</v>
      </c>
      <c r="E29" s="94">
        <v>9296</v>
      </c>
      <c r="F29" s="94"/>
      <c r="G29" s="94"/>
      <c r="H29" s="76">
        <f>SUM(E29:G29)</f>
        <v>9296</v>
      </c>
      <c r="I29" s="94">
        <v>8625</v>
      </c>
      <c r="J29" s="94"/>
      <c r="K29" s="94"/>
      <c r="L29" s="76">
        <f>SUM(I29:K29)</f>
        <v>8625</v>
      </c>
    </row>
    <row r="30" spans="1:12" ht="22.5">
      <c r="A30" s="92"/>
      <c r="B30" s="93" t="s">
        <v>72</v>
      </c>
      <c r="C30" s="93"/>
      <c r="D30" s="48" t="s">
        <v>71</v>
      </c>
      <c r="E30" s="94">
        <v>1832</v>
      </c>
      <c r="F30" s="94"/>
      <c r="G30" s="94"/>
      <c r="H30" s="76">
        <f>SUM(E30:G30)</f>
        <v>1832</v>
      </c>
      <c r="I30" s="94">
        <v>1723</v>
      </c>
      <c r="J30" s="94"/>
      <c r="K30" s="94"/>
      <c r="L30" s="76">
        <f>SUM(I30:K30)</f>
        <v>1723</v>
      </c>
    </row>
    <row r="31" spans="1:12" ht="12.75">
      <c r="A31" s="92"/>
      <c r="B31" s="93" t="s">
        <v>73</v>
      </c>
      <c r="C31" s="93"/>
      <c r="D31" s="48" t="s">
        <v>0</v>
      </c>
      <c r="E31" s="94">
        <v>5999</v>
      </c>
      <c r="F31" s="94">
        <v>6400</v>
      </c>
      <c r="G31" s="94">
        <v>13980</v>
      </c>
      <c r="H31" s="76">
        <f>SUM(E31:G31)</f>
        <v>26379</v>
      </c>
      <c r="I31" s="94">
        <v>5995</v>
      </c>
      <c r="J31" s="94">
        <v>6400</v>
      </c>
      <c r="K31" s="94"/>
      <c r="L31" s="76">
        <f>SUM(I31:K31)</f>
        <v>12395</v>
      </c>
    </row>
    <row r="32" spans="1:12" ht="12.75">
      <c r="A32" s="95"/>
      <c r="B32" s="95"/>
      <c r="C32" s="95"/>
      <c r="D32" s="95" t="s">
        <v>2</v>
      </c>
      <c r="E32" s="91">
        <f>SUM(E29:E31)</f>
        <v>17127</v>
      </c>
      <c r="F32" s="91">
        <f>SUM(F29:F31)</f>
        <v>6400</v>
      </c>
      <c r="G32" s="91">
        <f>SUM(G29:G31)</f>
        <v>13980</v>
      </c>
      <c r="H32" s="91">
        <f>SUM(E32:G32)</f>
        <v>37507</v>
      </c>
      <c r="I32" s="91">
        <f>SUM(I29:I31)</f>
        <v>16343</v>
      </c>
      <c r="J32" s="91">
        <f>SUM(J29:J31)</f>
        <v>6400</v>
      </c>
      <c r="K32" s="91">
        <f>SUM(K29:K31)</f>
        <v>0</v>
      </c>
      <c r="L32" s="91">
        <f>SUM(I32:K32)</f>
        <v>22743</v>
      </c>
    </row>
    <row r="34" spans="1:12" ht="12.75">
      <c r="A34" s="96"/>
      <c r="B34" s="97" t="s">
        <v>70</v>
      </c>
      <c r="C34" s="96"/>
      <c r="D34" s="97" t="s">
        <v>103</v>
      </c>
      <c r="E34" s="98">
        <f aca="true" t="shared" si="2" ref="E34:L36">E7+E21+E29</f>
        <v>114229</v>
      </c>
      <c r="F34" s="98">
        <f t="shared" si="2"/>
        <v>58112</v>
      </c>
      <c r="G34" s="98">
        <f t="shared" si="2"/>
        <v>0</v>
      </c>
      <c r="H34" s="98">
        <f t="shared" si="2"/>
        <v>172341</v>
      </c>
      <c r="I34" s="98">
        <f t="shared" si="2"/>
        <v>103317</v>
      </c>
      <c r="J34" s="98">
        <f t="shared" si="2"/>
        <v>39385</v>
      </c>
      <c r="K34" s="98">
        <f t="shared" si="2"/>
        <v>0</v>
      </c>
      <c r="L34" s="98">
        <f t="shared" si="2"/>
        <v>142702</v>
      </c>
    </row>
    <row r="35" spans="1:12" ht="12.75">
      <c r="A35" s="96"/>
      <c r="B35" s="97" t="s">
        <v>72</v>
      </c>
      <c r="C35" s="96"/>
      <c r="D35" s="97" t="s">
        <v>104</v>
      </c>
      <c r="E35" s="98">
        <f t="shared" si="2"/>
        <v>25670</v>
      </c>
      <c r="F35" s="98">
        <f t="shared" si="2"/>
        <v>10072</v>
      </c>
      <c r="G35" s="98">
        <f t="shared" si="2"/>
        <v>0</v>
      </c>
      <c r="H35" s="98">
        <f t="shared" si="2"/>
        <v>35742</v>
      </c>
      <c r="I35" s="98">
        <f t="shared" si="2"/>
        <v>23435</v>
      </c>
      <c r="J35" s="98">
        <f t="shared" si="2"/>
        <v>8362</v>
      </c>
      <c r="K35" s="98">
        <f t="shared" si="2"/>
        <v>0</v>
      </c>
      <c r="L35" s="98">
        <f t="shared" si="2"/>
        <v>31797</v>
      </c>
    </row>
    <row r="36" spans="1:12" ht="12.75">
      <c r="A36" s="96"/>
      <c r="B36" s="97" t="s">
        <v>73</v>
      </c>
      <c r="C36" s="96"/>
      <c r="D36" s="97" t="s">
        <v>0</v>
      </c>
      <c r="E36" s="98">
        <f t="shared" si="2"/>
        <v>84198</v>
      </c>
      <c r="F36" s="98">
        <f t="shared" si="2"/>
        <v>213374</v>
      </c>
      <c r="G36" s="98">
        <f t="shared" si="2"/>
        <v>13980</v>
      </c>
      <c r="H36" s="98">
        <f t="shared" si="2"/>
        <v>311552</v>
      </c>
      <c r="I36" s="98">
        <f t="shared" si="2"/>
        <v>78500</v>
      </c>
      <c r="J36" s="98">
        <f t="shared" si="2"/>
        <v>54932</v>
      </c>
      <c r="K36" s="98">
        <f t="shared" si="2"/>
        <v>0</v>
      </c>
      <c r="L36" s="98">
        <f t="shared" si="2"/>
        <v>133432</v>
      </c>
    </row>
    <row r="37" spans="1:12" ht="12.75">
      <c r="A37" s="96"/>
      <c r="B37" s="97" t="s">
        <v>74</v>
      </c>
      <c r="C37" s="96"/>
      <c r="D37" s="97" t="s">
        <v>105</v>
      </c>
      <c r="E37" s="98">
        <f aca="true" t="shared" si="3" ref="E37:G38">E10</f>
        <v>22324</v>
      </c>
      <c r="F37" s="98">
        <f t="shared" si="3"/>
        <v>1720</v>
      </c>
      <c r="G37" s="98">
        <f t="shared" si="3"/>
        <v>0</v>
      </c>
      <c r="H37" s="98">
        <f>SUM(E37:G37)</f>
        <v>24044</v>
      </c>
      <c r="I37" s="98">
        <f aca="true" t="shared" si="4" ref="I37:K38">I10</f>
        <v>17600</v>
      </c>
      <c r="J37" s="98">
        <f t="shared" si="4"/>
        <v>0</v>
      </c>
      <c r="K37" s="98">
        <f t="shared" si="4"/>
        <v>0</v>
      </c>
      <c r="L37" s="98">
        <f>SUM(I37:K37)</f>
        <v>17600</v>
      </c>
    </row>
    <row r="38" spans="1:12" ht="12.75">
      <c r="A38" s="96"/>
      <c r="B38" s="97" t="s">
        <v>75</v>
      </c>
      <c r="C38" s="96"/>
      <c r="D38" s="97" t="s">
        <v>80</v>
      </c>
      <c r="E38" s="98">
        <f t="shared" si="3"/>
        <v>232547</v>
      </c>
      <c r="F38" s="98">
        <f t="shared" si="3"/>
        <v>164390</v>
      </c>
      <c r="G38" s="98">
        <f t="shared" si="3"/>
        <v>0</v>
      </c>
      <c r="H38" s="98">
        <f>H11</f>
        <v>396937</v>
      </c>
      <c r="I38" s="98">
        <f t="shared" si="4"/>
        <v>295388</v>
      </c>
      <c r="J38" s="98">
        <f t="shared" si="4"/>
        <v>192627</v>
      </c>
      <c r="K38" s="98">
        <f t="shared" si="4"/>
        <v>0</v>
      </c>
      <c r="L38" s="98">
        <f>L11</f>
        <v>488015</v>
      </c>
    </row>
    <row r="39" spans="1:12" ht="12.75">
      <c r="A39" s="99"/>
      <c r="B39" s="99"/>
      <c r="C39" s="99"/>
      <c r="D39" s="100" t="s">
        <v>114</v>
      </c>
      <c r="E39" s="101">
        <f>SUM(E34:E38)</f>
        <v>478968</v>
      </c>
      <c r="F39" s="101">
        <f>SUM(F34:F38)</f>
        <v>447668</v>
      </c>
      <c r="G39" s="101">
        <f>SUM(G34:G38)</f>
        <v>13980</v>
      </c>
      <c r="H39" s="98">
        <f>SUM(E39:G39)</f>
        <v>940616</v>
      </c>
      <c r="I39" s="101">
        <f>SUM(I34:I38)</f>
        <v>518240</v>
      </c>
      <c r="J39" s="101">
        <f>SUM(J34:J38)</f>
        <v>295306</v>
      </c>
      <c r="K39" s="101">
        <f>SUM(K34:K38)</f>
        <v>0</v>
      </c>
      <c r="L39" s="98">
        <f>SUM(I39:K39)</f>
        <v>813546</v>
      </c>
    </row>
    <row r="41" spans="1:12" ht="12.75">
      <c r="A41" s="395" t="s">
        <v>1</v>
      </c>
      <c r="B41" s="395"/>
      <c r="C41" s="395"/>
      <c r="D41" s="395"/>
      <c r="E41"/>
      <c r="F41"/>
      <c r="G41"/>
      <c r="H41"/>
      <c r="I41"/>
      <c r="J41"/>
      <c r="K41"/>
      <c r="L41"/>
    </row>
    <row r="42" spans="1:12" ht="12.75">
      <c r="A42" s="396" t="s">
        <v>102</v>
      </c>
      <c r="B42" s="396"/>
      <c r="C42" s="396"/>
      <c r="D42" s="396"/>
      <c r="E42"/>
      <c r="F42"/>
      <c r="G42"/>
      <c r="H42"/>
      <c r="I42"/>
      <c r="J42"/>
      <c r="K42"/>
      <c r="L42"/>
    </row>
    <row r="43" spans="1:12" ht="12.75">
      <c r="A43" s="64" t="s">
        <v>7</v>
      </c>
      <c r="B43" s="102"/>
      <c r="C43" s="102"/>
      <c r="D43" s="66" t="s">
        <v>1</v>
      </c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92"/>
      <c r="B44" s="93" t="s">
        <v>76</v>
      </c>
      <c r="C44" s="93"/>
      <c r="D44" s="48" t="s">
        <v>87</v>
      </c>
      <c r="E44" s="94"/>
      <c r="F44" s="94">
        <v>872013</v>
      </c>
      <c r="G44" s="94"/>
      <c r="H44" s="76">
        <f>SUM(E44:G44)</f>
        <v>872013</v>
      </c>
      <c r="I44" s="94">
        <v>1500</v>
      </c>
      <c r="J44" s="94">
        <v>54681</v>
      </c>
      <c r="K44" s="94"/>
      <c r="L44" s="76">
        <f>SUM(I44:K44)</f>
        <v>56181</v>
      </c>
    </row>
    <row r="45" spans="1:12" ht="12.75">
      <c r="A45" s="92"/>
      <c r="B45" s="93" t="s">
        <v>77</v>
      </c>
      <c r="C45" s="93"/>
      <c r="D45" s="48" t="s">
        <v>21</v>
      </c>
      <c r="E45" s="94"/>
      <c r="F45" s="94">
        <v>256916</v>
      </c>
      <c r="G45" s="94"/>
      <c r="H45" s="76">
        <f>SUM(E45:G45)</f>
        <v>256916</v>
      </c>
      <c r="I45" s="94"/>
      <c r="J45" s="94">
        <v>102832</v>
      </c>
      <c r="K45" s="94"/>
      <c r="L45" s="76">
        <f>SUM(I45:K45)</f>
        <v>102832</v>
      </c>
    </row>
    <row r="46" spans="1:12" ht="12.75">
      <c r="A46" s="92"/>
      <c r="B46" s="93" t="s">
        <v>78</v>
      </c>
      <c r="C46" s="93"/>
      <c r="D46" s="48" t="s">
        <v>88</v>
      </c>
      <c r="E46" s="94"/>
      <c r="F46" s="94">
        <v>729</v>
      </c>
      <c r="G46" s="94"/>
      <c r="H46" s="76">
        <f>SUM(E46:G46)</f>
        <v>729</v>
      </c>
      <c r="I46" s="94"/>
      <c r="J46" s="94">
        <v>729</v>
      </c>
      <c r="K46" s="94"/>
      <c r="L46" s="76">
        <f>SUM(I46:K46)</f>
        <v>729</v>
      </c>
    </row>
    <row r="47" spans="1:12" s="3" customFormat="1" ht="12.75">
      <c r="A47" s="103"/>
      <c r="B47" s="103"/>
      <c r="C47" s="103"/>
      <c r="D47" s="103" t="s">
        <v>2</v>
      </c>
      <c r="E47" s="104">
        <f aca="true" t="shared" si="5" ref="E47:L47">SUM(E44:E46)</f>
        <v>0</v>
      </c>
      <c r="F47" s="104">
        <f t="shared" si="5"/>
        <v>1129658</v>
      </c>
      <c r="G47" s="104">
        <f t="shared" si="5"/>
        <v>0</v>
      </c>
      <c r="H47" s="104">
        <f t="shared" si="5"/>
        <v>1129658</v>
      </c>
      <c r="I47" s="104">
        <f t="shared" si="5"/>
        <v>1500</v>
      </c>
      <c r="J47" s="104">
        <f t="shared" si="5"/>
        <v>158242</v>
      </c>
      <c r="K47" s="104">
        <f t="shared" si="5"/>
        <v>0</v>
      </c>
      <c r="L47" s="104">
        <f t="shared" si="5"/>
        <v>159742</v>
      </c>
    </row>
    <row r="49" spans="1:12" ht="12.75">
      <c r="A49" s="396" t="s">
        <v>110</v>
      </c>
      <c r="B49" s="396"/>
      <c r="C49" s="396"/>
      <c r="D49" s="396"/>
      <c r="E49"/>
      <c r="F49"/>
      <c r="G49"/>
      <c r="H49"/>
      <c r="I49"/>
      <c r="J49"/>
      <c r="K49"/>
      <c r="L49"/>
    </row>
    <row r="50" spans="1:12" ht="12.75">
      <c r="A50" s="64" t="s">
        <v>7</v>
      </c>
      <c r="B50" s="102"/>
      <c r="C50" s="102"/>
      <c r="D50" s="66" t="s">
        <v>1</v>
      </c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92"/>
      <c r="B51" s="93" t="s">
        <v>76</v>
      </c>
      <c r="C51" s="93"/>
      <c r="D51" s="48" t="s">
        <v>87</v>
      </c>
      <c r="E51" s="94"/>
      <c r="F51" s="94"/>
      <c r="G51" s="94"/>
      <c r="H51" s="76">
        <f>SUM(E51:G51)</f>
        <v>0</v>
      </c>
      <c r="I51" s="94"/>
      <c r="J51" s="94"/>
      <c r="K51" s="94"/>
      <c r="L51" s="76">
        <f>SUM(I51:K51)</f>
        <v>0</v>
      </c>
    </row>
    <row r="52" spans="1:12" ht="12.75">
      <c r="A52" s="103"/>
      <c r="B52" s="103"/>
      <c r="C52" s="103"/>
      <c r="D52" s="103" t="s">
        <v>2</v>
      </c>
      <c r="E52" s="104">
        <f aca="true" t="shared" si="6" ref="E52:L52">SUM(E51:E51)</f>
        <v>0</v>
      </c>
      <c r="F52" s="104">
        <f t="shared" si="6"/>
        <v>0</v>
      </c>
      <c r="G52" s="104">
        <f t="shared" si="6"/>
        <v>0</v>
      </c>
      <c r="H52" s="104">
        <f t="shared" si="6"/>
        <v>0</v>
      </c>
      <c r="I52" s="104">
        <f t="shared" si="6"/>
        <v>0</v>
      </c>
      <c r="J52" s="104">
        <f t="shared" si="6"/>
        <v>0</v>
      </c>
      <c r="K52" s="104">
        <f t="shared" si="6"/>
        <v>0</v>
      </c>
      <c r="L52" s="104">
        <f t="shared" si="6"/>
        <v>0</v>
      </c>
    </row>
    <row r="53" spans="1:12" ht="12.75">
      <c r="A53" s="105"/>
      <c r="B53" s="105"/>
      <c r="C53" s="105"/>
      <c r="D53" s="105"/>
      <c r="E53" s="106"/>
      <c r="F53" s="106"/>
      <c r="G53" s="106"/>
      <c r="H53" s="106"/>
      <c r="I53" s="106"/>
      <c r="J53" s="106"/>
      <c r="K53" s="106"/>
      <c r="L53" s="106"/>
    </row>
    <row r="55" spans="1:12" ht="12.75">
      <c r="A55" s="396" t="s">
        <v>111</v>
      </c>
      <c r="B55" s="396"/>
      <c r="C55" s="396"/>
      <c r="D55" s="396"/>
      <c r="E55"/>
      <c r="F55"/>
      <c r="G55"/>
      <c r="H55"/>
      <c r="I55"/>
      <c r="J55"/>
      <c r="K55"/>
      <c r="L55"/>
    </row>
    <row r="56" spans="1:12" ht="12.75">
      <c r="A56" s="64" t="s">
        <v>7</v>
      </c>
      <c r="B56" s="102"/>
      <c r="C56" s="102"/>
      <c r="D56" s="66" t="s">
        <v>1</v>
      </c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92"/>
      <c r="B57" s="93" t="s">
        <v>76</v>
      </c>
      <c r="C57" s="93"/>
      <c r="D57" s="48" t="s">
        <v>87</v>
      </c>
      <c r="E57" s="94">
        <v>253</v>
      </c>
      <c r="F57" s="94">
        <v>770</v>
      </c>
      <c r="G57" s="94"/>
      <c r="H57" s="76">
        <f>SUM(E57:G57)</f>
        <v>1023</v>
      </c>
      <c r="I57" s="94">
        <v>253</v>
      </c>
      <c r="J57" s="94">
        <v>770</v>
      </c>
      <c r="K57" s="94"/>
      <c r="L57" s="76">
        <f>SUM(I57:K57)</f>
        <v>1023</v>
      </c>
    </row>
    <row r="58" spans="1:12" ht="12.75">
      <c r="A58" s="103"/>
      <c r="B58" s="103"/>
      <c r="C58" s="103"/>
      <c r="D58" s="103" t="s">
        <v>2</v>
      </c>
      <c r="E58" s="104">
        <f aca="true" t="shared" si="7" ref="E58:L58">SUM(E57:E57)</f>
        <v>253</v>
      </c>
      <c r="F58" s="104">
        <f t="shared" si="7"/>
        <v>770</v>
      </c>
      <c r="G58" s="104">
        <f t="shared" si="7"/>
        <v>0</v>
      </c>
      <c r="H58" s="104">
        <f t="shared" si="7"/>
        <v>1023</v>
      </c>
      <c r="I58" s="104">
        <f t="shared" si="7"/>
        <v>253</v>
      </c>
      <c r="J58" s="104">
        <f t="shared" si="7"/>
        <v>770</v>
      </c>
      <c r="K58" s="104">
        <f t="shared" si="7"/>
        <v>0</v>
      </c>
      <c r="L58" s="104">
        <f t="shared" si="7"/>
        <v>1023</v>
      </c>
    </row>
    <row r="60" spans="1:12" ht="12.75">
      <c r="A60" s="96"/>
      <c r="B60" s="97" t="s">
        <v>76</v>
      </c>
      <c r="C60" s="96"/>
      <c r="D60" s="96" t="s">
        <v>87</v>
      </c>
      <c r="E60" s="98">
        <f aca="true" t="shared" si="8" ref="E60:L60">E44+E51+E57</f>
        <v>253</v>
      </c>
      <c r="F60" s="98">
        <f t="shared" si="8"/>
        <v>872783</v>
      </c>
      <c r="G60" s="98">
        <f t="shared" si="8"/>
        <v>0</v>
      </c>
      <c r="H60" s="98">
        <f t="shared" si="8"/>
        <v>873036</v>
      </c>
      <c r="I60" s="98">
        <f t="shared" si="8"/>
        <v>1753</v>
      </c>
      <c r="J60" s="98">
        <f t="shared" si="8"/>
        <v>55451</v>
      </c>
      <c r="K60" s="98">
        <f t="shared" si="8"/>
        <v>0</v>
      </c>
      <c r="L60" s="98">
        <f t="shared" si="8"/>
        <v>57204</v>
      </c>
    </row>
    <row r="61" spans="1:12" ht="12.75">
      <c r="A61" s="96"/>
      <c r="B61" s="97" t="s">
        <v>77</v>
      </c>
      <c r="C61" s="96"/>
      <c r="D61" s="96" t="s">
        <v>21</v>
      </c>
      <c r="E61" s="98">
        <f>E45</f>
        <v>0</v>
      </c>
      <c r="F61" s="98">
        <f>F45</f>
        <v>256916</v>
      </c>
      <c r="G61" s="98">
        <f>G45</f>
        <v>0</v>
      </c>
      <c r="H61" s="98">
        <f>SUM(E61:G61)</f>
        <v>256916</v>
      </c>
      <c r="I61" s="98">
        <f>I45</f>
        <v>0</v>
      </c>
      <c r="J61" s="98">
        <f>J45</f>
        <v>102832</v>
      </c>
      <c r="K61" s="98">
        <f>K45</f>
        <v>0</v>
      </c>
      <c r="L61" s="98">
        <f>SUM(I61:K61)</f>
        <v>102832</v>
      </c>
    </row>
    <row r="62" spans="1:12" ht="12.75">
      <c r="A62" s="96"/>
      <c r="B62" s="97" t="s">
        <v>78</v>
      </c>
      <c r="C62" s="96"/>
      <c r="D62" s="107" t="s">
        <v>88</v>
      </c>
      <c r="E62" s="98">
        <f>E46</f>
        <v>0</v>
      </c>
      <c r="F62" s="98">
        <f>F46</f>
        <v>729</v>
      </c>
      <c r="G62" s="98"/>
      <c r="H62" s="98">
        <f>SUM(E62:G62)</f>
        <v>729</v>
      </c>
      <c r="I62" s="98">
        <f>I46</f>
        <v>0</v>
      </c>
      <c r="J62" s="98">
        <f>J46</f>
        <v>729</v>
      </c>
      <c r="K62" s="98"/>
      <c r="L62" s="98">
        <f>SUM(I62:K62)</f>
        <v>729</v>
      </c>
    </row>
    <row r="63" spans="1:12" ht="12.75">
      <c r="A63" s="100"/>
      <c r="B63" s="100"/>
      <c r="C63" s="100"/>
      <c r="D63" s="162" t="s">
        <v>115</v>
      </c>
      <c r="E63" s="101">
        <f aca="true" t="shared" si="9" ref="E63:L63">SUM(E60:E62)</f>
        <v>253</v>
      </c>
      <c r="F63" s="101">
        <f t="shared" si="9"/>
        <v>1130428</v>
      </c>
      <c r="G63" s="101">
        <f t="shared" si="9"/>
        <v>0</v>
      </c>
      <c r="H63" s="101">
        <f t="shared" si="9"/>
        <v>1130681</v>
      </c>
      <c r="I63" s="101">
        <f t="shared" si="9"/>
        <v>1753</v>
      </c>
      <c r="J63" s="101">
        <f t="shared" si="9"/>
        <v>159012</v>
      </c>
      <c r="K63" s="101">
        <f t="shared" si="9"/>
        <v>0</v>
      </c>
      <c r="L63" s="101">
        <f t="shared" si="9"/>
        <v>160765</v>
      </c>
    </row>
    <row r="64" spans="1:12" s="112" customFormat="1" ht="12.75">
      <c r="A64" s="109"/>
      <c r="B64" s="109"/>
      <c r="C64" s="109"/>
      <c r="D64" s="110"/>
      <c r="E64" s="111"/>
      <c r="F64" s="111"/>
      <c r="G64" s="111"/>
      <c r="H64" s="111"/>
      <c r="I64" s="111"/>
      <c r="J64" s="111"/>
      <c r="K64" s="111"/>
      <c r="L64" s="111"/>
    </row>
    <row r="65" spans="1:4" s="112" customFormat="1" ht="12.75">
      <c r="A65" s="395" t="s">
        <v>117</v>
      </c>
      <c r="B65" s="395"/>
      <c r="C65" s="395"/>
      <c r="D65" s="395"/>
    </row>
    <row r="66" spans="1:4" s="112" customFormat="1" ht="12.75">
      <c r="A66" s="396" t="s">
        <v>102</v>
      </c>
      <c r="B66" s="396"/>
      <c r="C66" s="396"/>
      <c r="D66" s="396"/>
    </row>
    <row r="67" spans="1:12" s="112" customFormat="1" ht="12.75">
      <c r="A67" s="64" t="s">
        <v>8</v>
      </c>
      <c r="B67" s="102"/>
      <c r="C67" s="102"/>
      <c r="D67" s="66" t="s">
        <v>117</v>
      </c>
      <c r="E67" s="67"/>
      <c r="F67" s="67"/>
      <c r="G67" s="67"/>
      <c r="H67" s="67"/>
      <c r="I67" s="67"/>
      <c r="J67" s="67"/>
      <c r="K67" s="67"/>
      <c r="L67" s="67"/>
    </row>
    <row r="68" spans="1:12" s="112" customFormat="1" ht="12.75">
      <c r="A68" s="113"/>
      <c r="B68" s="113" t="s">
        <v>118</v>
      </c>
      <c r="C68" s="113"/>
      <c r="D68" s="114" t="s">
        <v>174</v>
      </c>
      <c r="E68" s="115">
        <v>11247</v>
      </c>
      <c r="F68" s="115"/>
      <c r="G68" s="115"/>
      <c r="H68" s="115">
        <f>SUM(E68:G68)</f>
        <v>11247</v>
      </c>
      <c r="I68" s="115">
        <v>12373</v>
      </c>
      <c r="J68" s="115"/>
      <c r="K68" s="115"/>
      <c r="L68" s="115">
        <f>SUM(I68:K68)</f>
        <v>12373</v>
      </c>
    </row>
    <row r="69" spans="1:12" s="112" customFormat="1" ht="12.75">
      <c r="A69" s="113"/>
      <c r="B69" s="113"/>
      <c r="C69" s="113"/>
      <c r="D69" s="114" t="s">
        <v>196</v>
      </c>
      <c r="E69" s="115"/>
      <c r="F69" s="115">
        <v>12000</v>
      </c>
      <c r="G69" s="115"/>
      <c r="H69" s="115">
        <f>SUM(E69:G69)</f>
        <v>12000</v>
      </c>
      <c r="I69" s="115"/>
      <c r="J69" s="115"/>
      <c r="K69" s="115"/>
      <c r="L69" s="115"/>
    </row>
    <row r="70" spans="1:12" s="112" customFormat="1" ht="12.75">
      <c r="A70" s="100"/>
      <c r="B70" s="100" t="s">
        <v>118</v>
      </c>
      <c r="C70" s="100"/>
      <c r="D70" s="124" t="s">
        <v>117</v>
      </c>
      <c r="E70" s="101">
        <f>SUM(E68)</f>
        <v>11247</v>
      </c>
      <c r="F70" s="101">
        <f>SUM(F68:F69)</f>
        <v>12000</v>
      </c>
      <c r="G70" s="101"/>
      <c r="H70" s="101">
        <f>SUM(E70:G70)</f>
        <v>23247</v>
      </c>
      <c r="I70" s="101">
        <f>SUM(I68)</f>
        <v>12373</v>
      </c>
      <c r="J70" s="101"/>
      <c r="K70" s="101"/>
      <c r="L70" s="101">
        <f>SUM(I70:K70)</f>
        <v>12373</v>
      </c>
    </row>
    <row r="71" spans="1:12" s="112" customFormat="1" ht="12.75">
      <c r="A71" s="109"/>
      <c r="B71" s="109"/>
      <c r="C71" s="109"/>
      <c r="D71" s="110"/>
      <c r="E71" s="111"/>
      <c r="F71" s="111"/>
      <c r="G71" s="111"/>
      <c r="H71" s="111"/>
      <c r="I71" s="111"/>
      <c r="J71" s="111"/>
      <c r="K71" s="111"/>
      <c r="L71" s="111"/>
    </row>
    <row r="72" spans="1:12" ht="25.5" customHeight="1">
      <c r="A72" s="392" t="s">
        <v>116</v>
      </c>
      <c r="B72" s="393"/>
      <c r="C72" s="393"/>
      <c r="D72" s="394"/>
      <c r="E72" s="101">
        <f aca="true" t="shared" si="10" ref="E72:L72">E39+E63+E70</f>
        <v>490468</v>
      </c>
      <c r="F72" s="101">
        <f>F39+F63+F70</f>
        <v>1590096</v>
      </c>
      <c r="G72" s="101">
        <f t="shared" si="10"/>
        <v>13980</v>
      </c>
      <c r="H72" s="101">
        <f>H39+H63+H70</f>
        <v>2094544</v>
      </c>
      <c r="I72" s="101">
        <f t="shared" si="10"/>
        <v>532366</v>
      </c>
      <c r="J72" s="101">
        <f t="shared" si="10"/>
        <v>454318</v>
      </c>
      <c r="K72" s="101">
        <f t="shared" si="10"/>
        <v>0</v>
      </c>
      <c r="L72" s="101">
        <f t="shared" si="10"/>
        <v>986684</v>
      </c>
    </row>
    <row r="74" spans="8:12" ht="12.75">
      <c r="H74" s="108"/>
      <c r="L74" s="108"/>
    </row>
    <row r="77" spans="5:12" ht="12.75">
      <c r="E77"/>
      <c r="F77"/>
      <c r="G77"/>
      <c r="H77"/>
      <c r="I77"/>
      <c r="J77"/>
      <c r="K77"/>
      <c r="L77"/>
    </row>
    <row r="78" spans="5:12" ht="12.75">
      <c r="E78"/>
      <c r="F78"/>
      <c r="G78"/>
      <c r="H78"/>
      <c r="I78"/>
      <c r="J78"/>
      <c r="K78"/>
      <c r="L78"/>
    </row>
    <row r="79" spans="5:12" ht="12.75">
      <c r="E79"/>
      <c r="F79"/>
      <c r="G79"/>
      <c r="H79"/>
      <c r="I79"/>
      <c r="J79"/>
      <c r="K79"/>
      <c r="L79"/>
    </row>
    <row r="80" spans="5:12" ht="12.75">
      <c r="E80"/>
      <c r="F80"/>
      <c r="G80"/>
      <c r="H80"/>
      <c r="I80"/>
      <c r="J80"/>
      <c r="K80"/>
      <c r="L80"/>
    </row>
    <row r="81" spans="5:12" ht="12.75">
      <c r="E81"/>
      <c r="F81"/>
      <c r="G81"/>
      <c r="H81"/>
      <c r="I81"/>
      <c r="J81"/>
      <c r="K81"/>
      <c r="L81"/>
    </row>
    <row r="82" spans="5:12" ht="12.75">
      <c r="E82"/>
      <c r="F82"/>
      <c r="G82"/>
      <c r="H82"/>
      <c r="I82"/>
      <c r="J82"/>
      <c r="K82"/>
      <c r="L82"/>
    </row>
  </sheetData>
  <sheetProtection/>
  <mergeCells count="12">
    <mergeCell ref="A1:L1"/>
    <mergeCell ref="A2:L2"/>
    <mergeCell ref="A3:D3"/>
    <mergeCell ref="A41:D41"/>
    <mergeCell ref="A4:D4"/>
    <mergeCell ref="A26:D26"/>
    <mergeCell ref="A72:D72"/>
    <mergeCell ref="A65:D65"/>
    <mergeCell ref="A66:D66"/>
    <mergeCell ref="A42:D42"/>
    <mergeCell ref="A49:D49"/>
    <mergeCell ref="A55:D5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headerFooter>
    <oddHeader>&amp;L2a melléklet a 2/2019. (II.22.)  önk.rendelethez, ezer Ft
</oddHeader>
  </headerFooter>
  <rowBreaks count="1" manualBreakCount="1">
    <brk id="2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workbookViewId="0" topLeftCell="A1">
      <selection activeCell="E31" sqref="E31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7.28125" style="0" customWidth="1"/>
    <col min="4" max="4" width="47.421875" style="0" customWidth="1"/>
  </cols>
  <sheetData>
    <row r="1" spans="1:6" ht="15.75">
      <c r="A1" s="399" t="s">
        <v>191</v>
      </c>
      <c r="B1" s="399"/>
      <c r="C1" s="399"/>
      <c r="D1" s="399"/>
      <c r="E1" s="399"/>
      <c r="F1" s="399"/>
    </row>
    <row r="2" spans="1:6" ht="15.75">
      <c r="A2" s="400" t="s">
        <v>296</v>
      </c>
      <c r="B2" s="400"/>
      <c r="C2" s="400"/>
      <c r="D2" s="400"/>
      <c r="E2" s="400"/>
      <c r="F2" s="400"/>
    </row>
    <row r="3" spans="1:6" ht="22.5">
      <c r="A3" s="53" t="s">
        <v>18</v>
      </c>
      <c r="B3" s="53" t="s">
        <v>19</v>
      </c>
      <c r="C3" s="53" t="s">
        <v>16</v>
      </c>
      <c r="D3" s="52" t="s">
        <v>17</v>
      </c>
      <c r="E3" s="55" t="s">
        <v>297</v>
      </c>
      <c r="F3" s="55" t="s">
        <v>182</v>
      </c>
    </row>
    <row r="4" spans="1:6" ht="12.75">
      <c r="A4" s="46" t="s">
        <v>6</v>
      </c>
      <c r="B4" s="46" t="s">
        <v>75</v>
      </c>
      <c r="C4" s="6"/>
      <c r="D4" s="219" t="s">
        <v>80</v>
      </c>
      <c r="E4" s="2"/>
      <c r="F4" s="2"/>
    </row>
    <row r="5" spans="1:6" ht="12.75">
      <c r="A5" s="46"/>
      <c r="B5" s="220"/>
      <c r="C5" s="221" t="s">
        <v>185</v>
      </c>
      <c r="D5" s="222" t="s">
        <v>289</v>
      </c>
      <c r="E5" s="223">
        <v>0</v>
      </c>
      <c r="F5" s="223">
        <v>1805</v>
      </c>
    </row>
    <row r="6" spans="1:6" ht="12.75">
      <c r="A6" s="46"/>
      <c r="B6" s="220"/>
      <c r="C6" s="224"/>
      <c r="D6" s="222" t="s">
        <v>298</v>
      </c>
      <c r="E6" s="35">
        <f>SUM(E5)</f>
        <v>0</v>
      </c>
      <c r="F6" s="35">
        <f>SUM(F5)</f>
        <v>1805</v>
      </c>
    </row>
    <row r="7" spans="1:6" ht="12.75">
      <c r="A7" s="1"/>
      <c r="B7" s="225"/>
      <c r="C7" s="49" t="s">
        <v>82</v>
      </c>
      <c r="D7" s="226" t="s">
        <v>299</v>
      </c>
      <c r="E7" s="223"/>
      <c r="F7" s="223"/>
    </row>
    <row r="8" spans="1:6" ht="12.75">
      <c r="A8" s="1"/>
      <c r="B8" s="1"/>
      <c r="C8" s="54"/>
      <c r="D8" s="219" t="s">
        <v>300</v>
      </c>
      <c r="E8" s="2">
        <v>0</v>
      </c>
      <c r="F8" s="2">
        <v>82</v>
      </c>
    </row>
    <row r="9" spans="1:6" ht="12.75">
      <c r="A9" s="225"/>
      <c r="B9" s="225"/>
      <c r="C9" s="54"/>
      <c r="D9" s="219" t="s">
        <v>280</v>
      </c>
      <c r="E9" s="223">
        <v>300</v>
      </c>
      <c r="F9" s="223">
        <v>300</v>
      </c>
    </row>
    <row r="10" spans="1:6" ht="12.75">
      <c r="A10" s="1"/>
      <c r="B10" s="1"/>
      <c r="C10" s="6"/>
      <c r="D10" s="227" t="s">
        <v>301</v>
      </c>
      <c r="E10" s="2">
        <v>29130</v>
      </c>
      <c r="F10" s="2">
        <v>27289</v>
      </c>
    </row>
    <row r="11" spans="1:6" ht="12.75">
      <c r="A11" s="1"/>
      <c r="B11" s="1"/>
      <c r="C11" s="6"/>
      <c r="D11" s="219" t="s">
        <v>290</v>
      </c>
      <c r="E11" s="2">
        <v>133941</v>
      </c>
      <c r="F11" s="2">
        <v>122697</v>
      </c>
    </row>
    <row r="12" spans="1:6" ht="12.75">
      <c r="A12" s="1"/>
      <c r="B12" s="1"/>
      <c r="C12" s="6"/>
      <c r="D12" s="228" t="s">
        <v>293</v>
      </c>
      <c r="E12" s="2">
        <v>700</v>
      </c>
      <c r="F12" s="2">
        <v>1100</v>
      </c>
    </row>
    <row r="13" spans="1:6" ht="12.75">
      <c r="A13" s="1"/>
      <c r="B13" s="1"/>
      <c r="C13" s="6"/>
      <c r="D13" s="229" t="s">
        <v>2</v>
      </c>
      <c r="E13" s="230">
        <f>SUM(E8:E12)</f>
        <v>164071</v>
      </c>
      <c r="F13" s="230">
        <f>SUM(F8:F12)</f>
        <v>151468</v>
      </c>
    </row>
    <row r="14" spans="1:6" ht="12.75">
      <c r="A14" s="1"/>
      <c r="B14" s="1"/>
      <c r="C14" s="6"/>
      <c r="D14" s="56"/>
      <c r="E14" s="35"/>
      <c r="F14" s="35"/>
    </row>
    <row r="15" spans="1:6" ht="12.75">
      <c r="A15" s="1"/>
      <c r="B15" s="1"/>
      <c r="C15" s="49" t="s">
        <v>84</v>
      </c>
      <c r="D15" s="231" t="s">
        <v>302</v>
      </c>
      <c r="E15" s="2"/>
      <c r="F15" s="2"/>
    </row>
    <row r="16" spans="1:6" ht="25.5">
      <c r="A16" s="225"/>
      <c r="B16" s="225"/>
      <c r="C16" s="54"/>
      <c r="D16" s="228" t="s">
        <v>303</v>
      </c>
      <c r="E16" s="223"/>
      <c r="F16" s="223"/>
    </row>
    <row r="17" spans="1:6" ht="12.75">
      <c r="A17" s="225"/>
      <c r="B17" s="225"/>
      <c r="C17" s="54"/>
      <c r="D17" s="228" t="s">
        <v>304</v>
      </c>
      <c r="E17" s="223">
        <v>3000</v>
      </c>
      <c r="F17" s="223">
        <v>26628</v>
      </c>
    </row>
    <row r="18" spans="1:6" ht="12.75">
      <c r="A18" s="225"/>
      <c r="B18" s="225"/>
      <c r="C18" s="54"/>
      <c r="D18" s="232" t="s">
        <v>305</v>
      </c>
      <c r="E18" s="223">
        <v>71339</v>
      </c>
      <c r="F18" s="223">
        <v>137918</v>
      </c>
    </row>
    <row r="19" spans="1:6" ht="25.5">
      <c r="A19" s="225"/>
      <c r="B19" s="225"/>
      <c r="C19" s="54"/>
      <c r="D19" s="228" t="s">
        <v>306</v>
      </c>
      <c r="E19" s="223">
        <v>274</v>
      </c>
      <c r="F19" s="223">
        <v>274</v>
      </c>
    </row>
    <row r="20" spans="1:6" ht="12.75">
      <c r="A20" s="225"/>
      <c r="B20" s="225"/>
      <c r="C20" s="54"/>
      <c r="D20" s="228" t="s">
        <v>281</v>
      </c>
      <c r="E20" s="223">
        <v>1300</v>
      </c>
      <c r="F20" s="223">
        <v>1300</v>
      </c>
    </row>
    <row r="21" spans="1:6" ht="12.75">
      <c r="A21" s="225"/>
      <c r="B21" s="225"/>
      <c r="C21" s="54"/>
      <c r="D21" s="233" t="s">
        <v>2</v>
      </c>
      <c r="E21" s="35">
        <f>SUM(E16:E20)</f>
        <v>75913</v>
      </c>
      <c r="F21" s="35">
        <f>SUM(F16:F20)</f>
        <v>166120</v>
      </c>
    </row>
    <row r="22" spans="1:6" ht="12.75">
      <c r="A22" s="225"/>
      <c r="B22" s="225"/>
      <c r="C22" s="49" t="s">
        <v>291</v>
      </c>
      <c r="D22" s="231" t="s">
        <v>302</v>
      </c>
      <c r="E22" s="35"/>
      <c r="F22" s="35"/>
    </row>
    <row r="23" spans="1:6" ht="12.75">
      <c r="A23" s="225"/>
      <c r="B23" s="225"/>
      <c r="C23" s="54"/>
      <c r="D23" s="228" t="s">
        <v>307</v>
      </c>
      <c r="E23" s="223">
        <v>2000</v>
      </c>
      <c r="F23" s="223">
        <v>2000</v>
      </c>
    </row>
    <row r="24" spans="1:6" ht="12.75">
      <c r="A24" s="225"/>
      <c r="B24" s="225"/>
      <c r="C24" s="54"/>
      <c r="D24" s="228" t="s">
        <v>308</v>
      </c>
      <c r="E24" s="223">
        <v>3000</v>
      </c>
      <c r="F24" s="223">
        <v>3000</v>
      </c>
    </row>
    <row r="25" spans="1:6" ht="12.75">
      <c r="A25" s="225"/>
      <c r="B25" s="225"/>
      <c r="C25" s="54"/>
      <c r="D25" s="228" t="s">
        <v>309</v>
      </c>
      <c r="E25" s="223">
        <v>500</v>
      </c>
      <c r="F25" s="223">
        <v>500</v>
      </c>
    </row>
    <row r="26" spans="1:6" ht="12.75">
      <c r="A26" s="225"/>
      <c r="B26" s="225"/>
      <c r="C26" s="54"/>
      <c r="D26" s="228" t="s">
        <v>292</v>
      </c>
      <c r="E26" s="223">
        <v>140</v>
      </c>
      <c r="F26" s="223">
        <v>140</v>
      </c>
    </row>
    <row r="27" spans="1:6" ht="12.75">
      <c r="A27" s="225"/>
      <c r="B27" s="225"/>
      <c r="C27" s="54"/>
      <c r="D27" s="228" t="s">
        <v>293</v>
      </c>
      <c r="E27" s="223">
        <v>0</v>
      </c>
      <c r="F27" s="223">
        <v>0</v>
      </c>
    </row>
    <row r="28" spans="1:6" ht="12.75">
      <c r="A28" s="225"/>
      <c r="B28" s="225"/>
      <c r="C28" s="54"/>
      <c r="D28" s="233" t="s">
        <v>2</v>
      </c>
      <c r="E28" s="35">
        <f>SUM(E23:E27)</f>
        <v>5640</v>
      </c>
      <c r="F28" s="35">
        <f>SUM(F23:F27)</f>
        <v>5640</v>
      </c>
    </row>
    <row r="29" spans="1:6" ht="12.75">
      <c r="A29" s="225"/>
      <c r="B29" s="225"/>
      <c r="C29" s="54"/>
      <c r="D29" s="234" t="s">
        <v>310</v>
      </c>
      <c r="E29" s="230">
        <f>E21+E28</f>
        <v>81553</v>
      </c>
      <c r="F29" s="230">
        <f>F21+F28</f>
        <v>171760</v>
      </c>
    </row>
    <row r="30" spans="1:6" ht="12.75">
      <c r="A30" s="225"/>
      <c r="B30" s="225"/>
      <c r="C30" s="49" t="s">
        <v>85</v>
      </c>
      <c r="D30" s="234" t="s">
        <v>164</v>
      </c>
      <c r="E30" s="230">
        <v>151313</v>
      </c>
      <c r="F30" s="230">
        <v>162982</v>
      </c>
    </row>
    <row r="31" spans="1:6" ht="12.75">
      <c r="A31" s="59"/>
      <c r="B31" s="59"/>
      <c r="C31" s="235"/>
      <c r="D31" s="234" t="s">
        <v>271</v>
      </c>
      <c r="E31" s="118">
        <f>E6+E13+E21+E28+E30</f>
        <v>396937</v>
      </c>
      <c r="F31" s="118">
        <f>F6+F13+F21+F28+F30</f>
        <v>488015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  <headerFooter>
    <oddHeader>&amp;L3 melléklet az 2/2019. (II.22.)  önk.rendelethez, 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7"/>
  <sheetViews>
    <sheetView view="pageLayout" workbookViewId="0" topLeftCell="A1">
      <selection activeCell="D15" sqref="D15"/>
    </sheetView>
  </sheetViews>
  <sheetFormatPr defaultColWidth="9.140625" defaultRowHeight="12.75"/>
  <cols>
    <col min="4" max="4" width="33.140625" style="0" customWidth="1"/>
    <col min="6" max="6" width="9.140625" style="0" customWidth="1"/>
  </cols>
  <sheetData>
    <row r="1" spans="1:5" ht="15.75">
      <c r="A1" s="236" t="s">
        <v>191</v>
      </c>
      <c r="B1" s="236"/>
      <c r="C1" s="236"/>
      <c r="D1" s="236"/>
      <c r="E1" s="236"/>
    </row>
    <row r="2" spans="1:6" ht="15.75">
      <c r="A2" s="401" t="s">
        <v>106</v>
      </c>
      <c r="B2" s="401"/>
      <c r="C2" s="401"/>
      <c r="D2" s="401"/>
      <c r="E2" s="401"/>
      <c r="F2" s="401"/>
    </row>
    <row r="3" spans="1:6" ht="22.5">
      <c r="A3" s="53" t="s">
        <v>18</v>
      </c>
      <c r="B3" s="53" t="s">
        <v>19</v>
      </c>
      <c r="C3" s="53" t="s">
        <v>16</v>
      </c>
      <c r="D3" s="52" t="s">
        <v>17</v>
      </c>
      <c r="E3" s="55" t="s">
        <v>297</v>
      </c>
      <c r="F3" s="55" t="s">
        <v>182</v>
      </c>
    </row>
    <row r="4" spans="1:6" ht="12.75">
      <c r="A4" s="95" t="s">
        <v>7</v>
      </c>
      <c r="B4" s="95" t="s">
        <v>78</v>
      </c>
      <c r="C4" s="237"/>
      <c r="D4" s="27" t="s">
        <v>107</v>
      </c>
      <c r="E4" s="91"/>
      <c r="F4" s="91"/>
    </row>
    <row r="5" spans="1:6" ht="12.75">
      <c r="A5" s="238"/>
      <c r="B5" s="238"/>
      <c r="C5" s="239" t="s">
        <v>108</v>
      </c>
      <c r="D5" s="20" t="s">
        <v>88</v>
      </c>
      <c r="E5" s="91">
        <f>E6</f>
        <v>729</v>
      </c>
      <c r="F5" s="91">
        <f>F6</f>
        <v>729</v>
      </c>
    </row>
    <row r="6" spans="1:6" ht="12.75">
      <c r="A6" s="238"/>
      <c r="B6" s="238"/>
      <c r="C6" s="239"/>
      <c r="D6" s="20" t="s">
        <v>311</v>
      </c>
      <c r="E6" s="240">
        <v>729</v>
      </c>
      <c r="F6" s="240">
        <v>729</v>
      </c>
    </row>
    <row r="7" spans="1:6" ht="12.75">
      <c r="A7" s="241"/>
      <c r="B7" s="241"/>
      <c r="C7" s="242"/>
      <c r="D7" s="243" t="s">
        <v>2</v>
      </c>
      <c r="E7" s="244">
        <f>SUM(E6)</f>
        <v>729</v>
      </c>
      <c r="F7" s="244">
        <f>SUM(F6)</f>
        <v>729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  <headerFooter>
    <oddHeader>&amp;L4. melléklet a 2/2019. (II.22.)  önk. rendelethez, 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45"/>
  <sheetViews>
    <sheetView view="pageLayout" workbookViewId="0" topLeftCell="A1">
      <selection activeCell="C36" sqref="C36"/>
    </sheetView>
  </sheetViews>
  <sheetFormatPr defaultColWidth="9.140625" defaultRowHeight="12.75"/>
  <cols>
    <col min="1" max="1" width="14.57421875" style="0" customWidth="1"/>
    <col min="2" max="2" width="50.8515625" style="0" customWidth="1"/>
  </cols>
  <sheetData>
    <row r="1" spans="1:4" ht="15.75">
      <c r="A1" s="404" t="s">
        <v>191</v>
      </c>
      <c r="B1" s="404"/>
      <c r="C1" s="404"/>
      <c r="D1" s="404"/>
    </row>
    <row r="2" spans="1:4" ht="15.75">
      <c r="A2" s="391" t="s">
        <v>312</v>
      </c>
      <c r="B2" s="391"/>
      <c r="C2" s="391"/>
      <c r="D2" s="391"/>
    </row>
    <row r="3" spans="1:4" s="7" customFormat="1" ht="38.25">
      <c r="A3" s="24"/>
      <c r="B3" s="245" t="s">
        <v>91</v>
      </c>
      <c r="C3" s="246" t="s">
        <v>297</v>
      </c>
      <c r="D3" s="246" t="s">
        <v>182</v>
      </c>
    </row>
    <row r="4" spans="1:4" ht="12.75">
      <c r="A4" s="402" t="s">
        <v>21</v>
      </c>
      <c r="B4" s="403"/>
      <c r="C4" s="247"/>
      <c r="D4" s="247"/>
    </row>
    <row r="5" spans="1:4" ht="12.75">
      <c r="A5" s="405" t="s">
        <v>102</v>
      </c>
      <c r="B5" s="406"/>
      <c r="C5" s="247"/>
      <c r="D5" s="247"/>
    </row>
    <row r="6" spans="1:4" ht="12.75">
      <c r="A6" s="248"/>
      <c r="B6" s="249" t="s">
        <v>313</v>
      </c>
      <c r="C6" s="247"/>
      <c r="D6" s="247"/>
    </row>
    <row r="7" spans="1:4" s="36" customFormat="1" ht="24">
      <c r="A7" s="250"/>
      <c r="B7" s="249" t="s">
        <v>314</v>
      </c>
      <c r="C7" s="247">
        <v>4584</v>
      </c>
      <c r="D7" s="247">
        <v>3484</v>
      </c>
    </row>
    <row r="8" spans="1:4" s="36" customFormat="1" ht="12.75">
      <c r="A8" s="250"/>
      <c r="B8" s="249" t="s">
        <v>274</v>
      </c>
      <c r="C8" s="247">
        <v>8938</v>
      </c>
      <c r="D8" s="247"/>
    </row>
    <row r="9" spans="1:4" s="36" customFormat="1" ht="24">
      <c r="A9" s="250"/>
      <c r="B9" s="249" t="s">
        <v>315</v>
      </c>
      <c r="C9" s="247">
        <v>0</v>
      </c>
      <c r="D9" s="247">
        <v>96701</v>
      </c>
    </row>
    <row r="10" spans="1:4" s="36" customFormat="1" ht="12.75">
      <c r="A10" s="250"/>
      <c r="B10" s="249" t="s">
        <v>288</v>
      </c>
      <c r="C10" s="247">
        <v>0</v>
      </c>
      <c r="D10" s="247">
        <v>2647</v>
      </c>
    </row>
    <row r="11" spans="1:4" s="36" customFormat="1" ht="12.75">
      <c r="A11" s="250"/>
      <c r="B11" s="216" t="s">
        <v>275</v>
      </c>
      <c r="C11" s="247">
        <v>88201</v>
      </c>
      <c r="D11" s="247"/>
    </row>
    <row r="12" spans="1:4" s="36" customFormat="1" ht="12.75">
      <c r="A12" s="250"/>
      <c r="B12" s="217" t="s">
        <v>316</v>
      </c>
      <c r="C12" s="247">
        <v>155193</v>
      </c>
      <c r="D12" s="247"/>
    </row>
    <row r="13" spans="1:4" s="36" customFormat="1" ht="24">
      <c r="A13" s="250"/>
      <c r="B13" s="216" t="s">
        <v>277</v>
      </c>
      <c r="C13" s="247"/>
      <c r="D13" s="247"/>
    </row>
    <row r="14" spans="1:4" s="36" customFormat="1" ht="12.75">
      <c r="A14" s="250"/>
      <c r="B14" s="216" t="s">
        <v>278</v>
      </c>
      <c r="C14" s="247"/>
      <c r="D14" s="247"/>
    </row>
    <row r="15" spans="1:4" s="36" customFormat="1" ht="12.75">
      <c r="A15" s="250"/>
      <c r="B15" s="249"/>
      <c r="C15" s="247"/>
      <c r="D15" s="247"/>
    </row>
    <row r="16" spans="1:4" s="36" customFormat="1" ht="12.75">
      <c r="A16" s="250"/>
      <c r="B16" s="249"/>
      <c r="C16" s="247"/>
      <c r="D16" s="247"/>
    </row>
    <row r="17" spans="1:4" s="36" customFormat="1" ht="12.75">
      <c r="A17" s="250"/>
      <c r="B17" s="249"/>
      <c r="C17" s="247"/>
      <c r="D17" s="247"/>
    </row>
    <row r="18" spans="1:4" s="36" customFormat="1" ht="12.75">
      <c r="A18" s="250"/>
      <c r="B18" s="249"/>
      <c r="C18" s="247"/>
      <c r="D18" s="247"/>
    </row>
    <row r="19" spans="1:4" ht="12.75">
      <c r="A19" s="251" t="s">
        <v>317</v>
      </c>
      <c r="B19" s="251"/>
      <c r="C19" s="230">
        <f>SUM(C7:C18)</f>
        <v>256916</v>
      </c>
      <c r="D19" s="230">
        <f>SUM(D6:D10)</f>
        <v>102832</v>
      </c>
    </row>
    <row r="20" spans="1:4" ht="12.75">
      <c r="A20" s="405"/>
      <c r="B20" s="407"/>
      <c r="C20" s="36"/>
      <c r="D20" s="36"/>
    </row>
    <row r="21" spans="1:4" ht="12.75">
      <c r="A21" s="402" t="s">
        <v>87</v>
      </c>
      <c r="B21" s="403"/>
      <c r="C21" s="247"/>
      <c r="D21" s="247"/>
    </row>
    <row r="22" spans="1:4" ht="12.75">
      <c r="A22" s="402" t="s">
        <v>102</v>
      </c>
      <c r="B22" s="403"/>
      <c r="C22" s="247"/>
      <c r="D22" s="247"/>
    </row>
    <row r="23" spans="1:4" ht="12.75">
      <c r="A23" s="252"/>
      <c r="B23" s="253" t="s">
        <v>318</v>
      </c>
      <c r="C23" s="247">
        <v>1500</v>
      </c>
      <c r="D23" s="247">
        <v>1500</v>
      </c>
    </row>
    <row r="24" spans="1:4" ht="12.75">
      <c r="A24" s="252"/>
      <c r="B24" s="228" t="s">
        <v>285</v>
      </c>
      <c r="C24" s="247"/>
      <c r="D24" s="247">
        <v>5000</v>
      </c>
    </row>
    <row r="25" spans="1:4" ht="12.75">
      <c r="A25" s="252"/>
      <c r="B25" s="24" t="s">
        <v>283</v>
      </c>
      <c r="C25" s="247"/>
      <c r="D25" s="247">
        <v>17500</v>
      </c>
    </row>
    <row r="26" spans="1:4" ht="25.5">
      <c r="A26" s="252"/>
      <c r="B26" s="20" t="s">
        <v>284</v>
      </c>
      <c r="C26" s="247"/>
      <c r="D26" s="247">
        <v>22181</v>
      </c>
    </row>
    <row r="27" spans="1:4" ht="12.75">
      <c r="A27" s="252"/>
      <c r="B27" s="24" t="s">
        <v>286</v>
      </c>
      <c r="C27" s="247">
        <v>10000</v>
      </c>
      <c r="D27" s="247">
        <v>10000</v>
      </c>
    </row>
    <row r="28" spans="1:4" ht="12.75">
      <c r="A28" s="252"/>
      <c r="B28" s="215" t="s">
        <v>274</v>
      </c>
      <c r="C28" s="247">
        <v>11000</v>
      </c>
      <c r="D28" s="247"/>
    </row>
    <row r="29" spans="1:4" ht="12.75">
      <c r="A29" s="252"/>
      <c r="B29" s="216" t="s">
        <v>275</v>
      </c>
      <c r="C29" s="247">
        <v>128053</v>
      </c>
      <c r="D29" s="247"/>
    </row>
    <row r="30" spans="1:4" ht="24">
      <c r="A30" s="252"/>
      <c r="B30" s="216" t="s">
        <v>276</v>
      </c>
      <c r="C30" s="247">
        <v>225460</v>
      </c>
      <c r="D30" s="247"/>
    </row>
    <row r="31" spans="1:4" ht="24">
      <c r="A31" s="252"/>
      <c r="B31" s="216" t="s">
        <v>277</v>
      </c>
      <c r="C31" s="247">
        <v>202283</v>
      </c>
      <c r="D31" s="247"/>
    </row>
    <row r="32" spans="1:4" ht="12.75">
      <c r="A32" s="252"/>
      <c r="B32" s="216" t="s">
        <v>278</v>
      </c>
      <c r="C32" s="247">
        <v>291717</v>
      </c>
      <c r="D32" s="247"/>
    </row>
    <row r="33" spans="1:4" ht="12.75">
      <c r="A33" s="252"/>
      <c r="B33" s="218" t="s">
        <v>287</v>
      </c>
      <c r="C33" s="247">
        <v>2000</v>
      </c>
      <c r="D33" s="247"/>
    </row>
    <row r="34" spans="1:4" ht="12.75">
      <c r="A34" s="252" t="s">
        <v>334</v>
      </c>
      <c r="B34" s="228"/>
      <c r="C34" s="247"/>
      <c r="D34" s="247"/>
    </row>
    <row r="35" spans="1:4" ht="12.75">
      <c r="A35" s="252"/>
      <c r="B35" s="228" t="s">
        <v>335</v>
      </c>
      <c r="C35" s="247">
        <v>1023</v>
      </c>
      <c r="D35" s="247">
        <v>1023</v>
      </c>
    </row>
    <row r="36" spans="1:4" ht="12.75">
      <c r="A36" s="252"/>
      <c r="B36" s="228"/>
      <c r="C36" s="247"/>
      <c r="D36" s="247"/>
    </row>
    <row r="37" spans="1:4" ht="12.75">
      <c r="A37" s="252"/>
      <c r="B37" s="253"/>
      <c r="C37" s="247"/>
      <c r="D37" s="247"/>
    </row>
    <row r="38" spans="1:4" ht="12.75">
      <c r="A38" s="254" t="s">
        <v>319</v>
      </c>
      <c r="B38" s="254"/>
      <c r="C38" s="230">
        <f>SUM(C23:C37)</f>
        <v>873036</v>
      </c>
      <c r="D38" s="230">
        <f>SUM(D23:D37)</f>
        <v>57204</v>
      </c>
    </row>
    <row r="39" spans="1:4" ht="12.75">
      <c r="A39" s="255" t="s">
        <v>320</v>
      </c>
      <c r="B39" s="255"/>
      <c r="C39" s="256">
        <f>C19+C38</f>
        <v>1129952</v>
      </c>
      <c r="D39" s="256">
        <f>D19+D38</f>
        <v>160036</v>
      </c>
    </row>
    <row r="40" spans="1:4" ht="12.75">
      <c r="A40" s="36"/>
      <c r="B40" s="36"/>
      <c r="C40" s="36"/>
      <c r="D40" s="36"/>
    </row>
    <row r="41" spans="1:4" ht="12.75">
      <c r="A41" s="36"/>
      <c r="B41" s="36"/>
      <c r="C41" s="36"/>
      <c r="D41" s="36"/>
    </row>
    <row r="42" spans="1:4" ht="12.75">
      <c r="A42" s="36"/>
      <c r="B42" s="36"/>
      <c r="C42" s="36"/>
      <c r="D42" s="36"/>
    </row>
    <row r="43" spans="1:4" ht="12.75">
      <c r="A43" s="36"/>
      <c r="B43" s="36"/>
      <c r="C43" s="36"/>
      <c r="D43" s="36"/>
    </row>
    <row r="44" spans="1:4" ht="12.75">
      <c r="A44" s="36"/>
      <c r="B44" s="36"/>
      <c r="C44" s="36"/>
      <c r="D44" s="36"/>
    </row>
    <row r="45" spans="1:4" ht="12.75">
      <c r="A45" s="36"/>
      <c r="B45" s="36"/>
      <c r="C45" s="36"/>
      <c r="D45" s="36"/>
    </row>
  </sheetData>
  <sheetProtection/>
  <mergeCells count="7">
    <mergeCell ref="A22:B22"/>
    <mergeCell ref="A1:D1"/>
    <mergeCell ref="A2:D2"/>
    <mergeCell ref="A4:B4"/>
    <mergeCell ref="A5:B5"/>
    <mergeCell ref="A20:B20"/>
    <mergeCell ref="A21:B21"/>
  </mergeCells>
  <printOptions/>
  <pageMargins left="0.7" right="0.7" top="0.75" bottom="0.75" header="0.3" footer="0.3"/>
  <pageSetup horizontalDpi="600" verticalDpi="600" orientation="portrait" paperSize="9" r:id="rId1"/>
  <headerFooter>
    <oddHeader>&amp;L5 melléklet a 2/2019. (II.22.)  önk.rendelethez, 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timar.livia</cp:lastModifiedBy>
  <cp:lastPrinted>2019-02-13T09:10:25Z</cp:lastPrinted>
  <dcterms:created xsi:type="dcterms:W3CDTF">2005-02-03T09:30:35Z</dcterms:created>
  <dcterms:modified xsi:type="dcterms:W3CDTF">2019-02-25T12:04:49Z</dcterms:modified>
  <cp:category/>
  <cp:version/>
  <cp:contentType/>
  <cp:contentStatus/>
</cp:coreProperties>
</file>